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8940" tabRatio="335" activeTab="0"/>
  </bookViews>
  <sheets>
    <sheet name="Helhedsplan" sheetId="1" r:id="rId1"/>
    <sheet name="CFBU Typer" sheetId="2" r:id="rId2"/>
    <sheet name="LBF Typer" sheetId="3" r:id="rId3"/>
    <sheet name="Enkelte indsatser" sheetId="4" r:id="rId4"/>
    <sheet name="Ark2" sheetId="5" r:id="rId5"/>
    <sheet name="Ark3" sheetId="6" r:id="rId6"/>
  </sheets>
  <definedNames>
    <definedName name="CFBU_BeboerNetvaerk">'CFBU Typer'!$C$37:$C$51</definedName>
    <definedName name="CFBU_BorgnUngeFamilie">'CFBU Typer'!$C$4:$C$16</definedName>
    <definedName name="CFBU_ImageKommunikation">'CFBU Typer'!$C$91:$C$100</definedName>
    <definedName name="CFBU_KulturFritid">'CFBU Typer'!$C$79:$C$88</definedName>
    <definedName name="CFBU_Sundhed">'CFBU Typer'!$C$54:$C$67</definedName>
    <definedName name="CFBU_Uddannelse">'CFBU Typer'!$C$19:$C$34</definedName>
    <definedName name="CFBU_UdsatteGrupper">'CFBU Typer'!$C$70:$C$76</definedName>
    <definedName name="LBF_Projektorganisation">'LBF Typer'!$C$4:$C$17</definedName>
    <definedName name="_xlnm.Print_Area" localSheetId="0">'Helhedsplan'!$A$1:$P$119</definedName>
  </definedNames>
  <calcPr fullCalcOnLoad="1"/>
</workbook>
</file>

<file path=xl/sharedStrings.xml><?xml version="1.0" encoding="utf-8"?>
<sst xmlns="http://schemas.openxmlformats.org/spreadsheetml/2006/main" count="353" uniqueCount="253">
  <si>
    <t>Finansiering</t>
  </si>
  <si>
    <t>I alt</t>
  </si>
  <si>
    <t>Udgifter pr. år</t>
  </si>
  <si>
    <t>Projektorganisation</t>
  </si>
  <si>
    <t>Landsbyggefonden</t>
  </si>
  <si>
    <t>Samlede udgifter</t>
  </si>
  <si>
    <t>Budget for boligsocial helhedsplan</t>
  </si>
  <si>
    <t>Journal nr.:</t>
  </si>
  <si>
    <t>Boligområde/projektnavn</t>
  </si>
  <si>
    <t>Lokal evaluering</t>
  </si>
  <si>
    <t>Beskrivelse</t>
  </si>
  <si>
    <t>1. Familieskoler</t>
  </si>
  <si>
    <t>2. Fritidsaktiviteter i boligområdet</t>
  </si>
  <si>
    <t>Indsatsområde</t>
  </si>
  <si>
    <t>1. Børn, unge og familie</t>
  </si>
  <si>
    <t>2. Uddannelse, beskæftigelse og erhverv</t>
  </si>
  <si>
    <t>9. Andet</t>
  </si>
  <si>
    <t>3. Beboernetværk, inddragelse og demokrati</t>
  </si>
  <si>
    <t>2. Fester/traditioner/fællesspisning</t>
  </si>
  <si>
    <t>4. Sundhed</t>
  </si>
  <si>
    <t>2. Motion</t>
  </si>
  <si>
    <t>4. Vejledningstilbud</t>
  </si>
  <si>
    <t>5. Udsatte grupper</t>
  </si>
  <si>
    <t>2. Opsøgende boligsocial indsats</t>
  </si>
  <si>
    <t>3. Sociale aktiviteter</t>
  </si>
  <si>
    <t>1. Hjælp til udsatte beboere, der er i fare for at blive opsagt fra deres lejemål, samt forebyggende arbejde mod udsættelser.</t>
  </si>
  <si>
    <t>6. Kultur og fritid</t>
  </si>
  <si>
    <t>6. Andet</t>
  </si>
  <si>
    <t>7. Image og kommunikation</t>
  </si>
  <si>
    <t>Jnr: 100071</t>
  </si>
  <si>
    <t>Boulevardbebyggelserne i Varde</t>
  </si>
  <si>
    <t>Aktivitet</t>
  </si>
  <si>
    <t>(Vælg aktivitet)</t>
  </si>
  <si>
    <t>Total</t>
  </si>
  <si>
    <t>LBF/CFBU</t>
  </si>
  <si>
    <t>Balance</t>
  </si>
  <si>
    <t>Medfinansierings %</t>
  </si>
  <si>
    <t>1. Struktureret forløb med fokus på at styrke kompetencer til at være en velfungerende familie samt familiens mulighed for at tage ansvar for sig selv og hinanden.</t>
  </si>
  <si>
    <t>2. Forældre og læring/inddragelse</t>
  </si>
  <si>
    <t>2. Aktiviteter med fokus på at styrke forældres kompetencer og handlemuligheder.</t>
  </si>
  <si>
    <t>3. Fritidsaktiviteter i boligområdet</t>
  </si>
  <si>
    <t>3. Aktiviteter i boligområdet, der understøtter beboernes involvering i sociale og kulturelle tilbud.</t>
  </si>
  <si>
    <t>4. Introduktion til foreningslivet</t>
  </si>
  <si>
    <t>4. Inddragelse af beboerne i det eksisterende foreningsliv.</t>
  </si>
  <si>
    <t>5. Rollemodelsprojekt med fokus på rollemodellernes udvikling</t>
  </si>
  <si>
    <t>6. Rollemodelsprojekt med fokus på berørte beboeres udvikling</t>
  </si>
  <si>
    <t>6. Aktivitet for børn og unge, hvor beboere fungerer som rollemodeller for børn og unge med henblik på at skabe positive sociale netværk og adfærdsændringer. Aktiviteten fokuserer hovedsageligt på boligområdets og de berørte beboeres (og ikke rollemodellernes) udvikling.</t>
  </si>
  <si>
    <t>7. Mentorordning</t>
  </si>
  <si>
    <t>7. Vejledning og kontakt til en ressourceperson med det formål at styrke beboernes kompetencer ift. opdragelse og familie.</t>
  </si>
  <si>
    <t>8. Værested/klub med bemanding</t>
  </si>
  <si>
    <t xml:space="preserve">8. Væresteder med voksenopsyn, der har fokus på beboernes sociale samvær og styrkelse af netværk eksempelvis pigeklubber. </t>
  </si>
  <si>
    <t>9. Værested/klub uden bemanding</t>
  </si>
  <si>
    <t xml:space="preserve">9. Væresteder uden voksen opsyn, der har fokus på beboernes sociale samvær og styrkelse af netværk eksempelvis pigeklubber. </t>
  </si>
  <si>
    <t>10. Vejledningstilbud</t>
  </si>
  <si>
    <t>10. Vejledningstilbud eksempelvis åben vejledning og familierådgivning med udgangspunkt i forskellige temaer.</t>
  </si>
  <si>
    <t>11. Dialogskabende aktivitet</t>
  </si>
  <si>
    <t>11. Aktiviteter, der bruges som middel/værktøj til at skabe kontakt til beboerne, med det formål at skabe en dialog mellem beboerne, helhedsplanens medarbejdere, boligselskabet, kommunale sagsbehandlere, politiet m.v.</t>
  </si>
  <si>
    <t>12. Andet</t>
  </si>
  <si>
    <t>1. Beskæftigelse</t>
  </si>
  <si>
    <t xml:space="preserve">1. Kompetenceudvikling af unge og voksne gennem uddannelse, kurser, støtte og rådgivning. Fokus er at få deltagerne i beskæftigelse. </t>
  </si>
  <si>
    <t>2. Jobparatgørelse</t>
  </si>
  <si>
    <t>2. Kompetenceudvikling af unge og voksne gennem uddannelse, kurser, rådgivning og støtte, som kan styrke dem i at varetage et job.</t>
  </si>
  <si>
    <t xml:space="preserve">3. Fremskudt kommunal beskæftigelsesindsats med boligsocial involvering </t>
  </si>
  <si>
    <t>3. Kommunal job- og uddannelsesvejledning udført i boligområdet, hvor den sociale helhedsplan er medspiller.</t>
  </si>
  <si>
    <t xml:space="preserve">4. Erhverv </t>
  </si>
  <si>
    <t xml:space="preserve">4. Aktiviteter, der søger at fremme beboernes kompetencer som selvstændige erhvervsdrivende samt beboernes tilknytning til erhvervslivet. </t>
  </si>
  <si>
    <t>5. Vejledning om ungdomsuddannelser</t>
  </si>
  <si>
    <t>5. Indslusning og fastholdelse af unge i ungdomsuddannelser, eksempelvis igennem vejledning og støtte.</t>
  </si>
  <si>
    <t xml:space="preserve">6. Fritidsjobvejledning </t>
  </si>
  <si>
    <t xml:space="preserve">6. Aktiviteter, hvor de unge hjælpes til at komme i ordinært lønnet fritidsjob. </t>
  </si>
  <si>
    <t>7. Lommepengeprojekter</t>
  </si>
  <si>
    <t>7. Ansættelse af børn og unge til at varetage opgaver, der gavner boligområdet, hvor arbejdsgiveren typisk er boligorganisationen/helhedsplanen.</t>
  </si>
  <si>
    <t>8. Lektiecafé/lektiehjælp</t>
  </si>
  <si>
    <t>8. Tilbud om lektiehjælp til børn og unge med fokus på børnenes  faglige udbytte og motivation til at gå i skole.</t>
  </si>
  <si>
    <t xml:space="preserve">9. Rollemodelsprojekter med fokus på rollemodellernes udvikling </t>
  </si>
  <si>
    <t>9. Aktivitet for børn og unge, hvor beboerne fungerer som rollemodeller for andre beboere med henblik på at skabe positive sociale netværk og adfærdsændringer. Denne aktivitet fokuserer hovedsageligt på rollemodellernes udvikling gennem deltagelse.</t>
  </si>
  <si>
    <t xml:space="preserve">10. Rollemodelsprojekter med fokus på berørte beboeres udvikling </t>
  </si>
  <si>
    <t>10. Aktivitet for børn og unge, hvor beboerne fungerer som rollemodeller for andre beboere med henblik på at skabe positive sociale netværk og adfærdsændringer. Aktiviteten fokuserer hovedsageligt på boligområdets og de berørte beboeres (og ikke rollemodellernes) udvikling.</t>
  </si>
  <si>
    <t xml:space="preserve">11. Mentorordning </t>
  </si>
  <si>
    <t xml:space="preserve">11. Aktiviteter, hvor en erfaren person giver sparring til en mindre erfaren person om forhold, der vedrører beskæftigelse og uddannelse. </t>
  </si>
  <si>
    <t xml:space="preserve">12. Uddannelsesvejledning </t>
  </si>
  <si>
    <t xml:space="preserve">12. Vejledning af beboerne i forhold til uddannelsesmuligheder, krav og netværk samt etablering af forløb, der hjælper beboerne i uddannelse. </t>
  </si>
  <si>
    <t xml:space="preserve">13. Beboerambassadører med fokus på beboerambassadørernes udvikling </t>
  </si>
  <si>
    <t>13. Inddragelse og uddannelse af beboere med henblik på videreformidling til andre beboere indenfor et specifikt emne, eksempelvis miljø og sundhed. Aktiviteten har hovedsageligt fokus på beboerambassadørernes udvikling ift. beskæftigelse og uddannelse.</t>
  </si>
  <si>
    <t>14. Dialogskabende aktivitet</t>
  </si>
  <si>
    <t>14. Aktiviteter, der bruges som middel/værktøj til at skabe kontakt til beboerne, med det formål at skabe en dialog mellem beboerne , helhedsplanens medarbejdere, boligselskabet, kommunale sagsbehandlere, politiet m.v.</t>
  </si>
  <si>
    <t>15. Andet</t>
  </si>
  <si>
    <t>1. En fysisk ramme for aktiviteter, der styrker beboernes sociale samvær og netværksskabelse.</t>
  </si>
  <si>
    <t>2. Arrangementer, der understøtter beboernes sociale samvær.</t>
  </si>
  <si>
    <t>3. Involvering af beboere i fysisk omdannelse af boligområdet</t>
  </si>
  <si>
    <t>3. Aktiviteter, hvor beboerne inddrages i fysisk omdannelse af boligområdet.</t>
  </si>
  <si>
    <t>4. Vejledning og aktiviteter der understøtter  boligrenoveringer</t>
  </si>
  <si>
    <t>4. Vejledning og aktiviteter, der støtter beboerne under renovering af områdets boliger.</t>
  </si>
  <si>
    <t>5. Beboeraktivitetspulje</t>
  </si>
  <si>
    <t>5. Eksistensen af en økonomisk pulje, der støtter beboerdrevne aktiviteter.</t>
  </si>
  <si>
    <t xml:space="preserve">6. Samarbejde og koordinering mellem flere aktører </t>
  </si>
  <si>
    <t>6. Aktiviteter, der fremmer samarbejdsrelationer og beslutningstiltag mellem boligområdets forskellige aktører. Eksempelvis et ungeråd og et aktivitetsudvalg.</t>
  </si>
  <si>
    <t>7. Udvikling og styrkelse af ejendomsfunktionærers kompetencer</t>
  </si>
  <si>
    <t>7. Udvikling og styrkelse af  ejendomsfunktionærers kompetencer i varetagelsen af sociale og beboerdemokratiske opgaver.</t>
  </si>
  <si>
    <t>8. Frivillige beboere</t>
  </si>
  <si>
    <t>8. Rekruttering og fastholdelse af beboere i frivilligt socialt arbejde i boligområdet.</t>
  </si>
  <si>
    <t xml:space="preserve">9. Udvikling og styrkelse af beboerdemokrati </t>
  </si>
  <si>
    <t>9. Aktiviteter, der udvikler og styrker beboerdemokratiet i afdelingen og mellem boligafdelinger.</t>
  </si>
  <si>
    <t>10. Introduktion til foreningslivet</t>
  </si>
  <si>
    <t>10. Inddragelse af beboere i det eksisterende foreningsliv med fokus på at styrke beboernes demokratiske kompetencer.</t>
  </si>
  <si>
    <t xml:space="preserve">11. Nabo-/beboerambassadører med fokus på beboerambassadørernes udvikling  </t>
  </si>
  <si>
    <t xml:space="preserve">11. Aktivitet, hvor beboere inddrages som ambassadører for godt naboskab og beboerengagement, og hvor de inddrager andre beboere i boligområdets udvikling. Fokus er hovedsageligt på beboerambassadørernes egen udvikling. </t>
  </si>
  <si>
    <t xml:space="preserve">12. Nabo-/beboerambassadør fokus på beboernes udvikling  </t>
  </si>
  <si>
    <t xml:space="preserve">12. Aktivitet, hvor beboere inddrages som ambassadører for godt naboskab og beboerengagement og hvor de inddrager andre beboere i boligområdets udvikling. Aktiviteten fokuserer hovedsageligt på boligområdets og de berørte beboeres (og ikke beboerambassadørens) udvikling. </t>
  </si>
  <si>
    <t>13. Dialogskabende aktivitet</t>
  </si>
  <si>
    <t>13. Aktiviteter, der bruges som middel/værktøj til at skabe kontakt til beboerne, med det formål at skabe en dialog mellem beboerne, helhedsplanens medarbejdere, boligselskabet, kommunale sagsbehandlere, politiet m.v.</t>
  </si>
  <si>
    <t>14. Andet</t>
  </si>
  <si>
    <t>1. Information om sundhed</t>
  </si>
  <si>
    <t>1. Aktiviteter der informerer beboerne om forskellige emner indenfor sundhed.</t>
  </si>
  <si>
    <t>2. Diverse motionsaktiviteter med henblik på øge beboernes fysiske aktivitet.</t>
  </si>
  <si>
    <t xml:space="preserve">3. Sundhedstilbud med kommunale medarbejdere </t>
  </si>
  <si>
    <t>3. Sundhedsplejerske eller andet sundhedsfagligt personale, der vejleder beboerne i boligområdet.</t>
  </si>
  <si>
    <t>4. Vejledning om motion, kost og sundhed.</t>
  </si>
  <si>
    <t>5. Sundhedsambassadører med fokus på beboerambassadørernes udvikling</t>
  </si>
  <si>
    <t>5. Aktivitet, som inddrager beboere som ambassadører for sundhed, hvorved ambassadørerne tilegner sig viden om hensigtsmæssig sundhed og videreformidler det til andre beboere i boligområdet. Fokus er hovedsageligt på sundhedsambassadørernes egen udvikling.</t>
  </si>
  <si>
    <t>6. Sundhedsambassadører med fokus på berørte beboers udvikling</t>
  </si>
  <si>
    <t>6. Aktivitet, som inddrager beboere som ambassadører for sundhed, hvorved ambassadørerne tilegner sig viden om hensigtsmæssig sundhed og videreformidler det til andre beboere i boligområdet. Aktiviteten fokuserer hovedsageligt på boligområdets og de berørte beboeres (og ikke sundhedsambassadørens) udvikling.</t>
  </si>
  <si>
    <t>7. Ressourcebesparende aktivitet (miljø)</t>
  </si>
  <si>
    <t>7. Aktiviteter, der sætter fokus på at nedsætte beboernes forbrug og udgifter af eksempelvis vand, varme og elektricitet.</t>
  </si>
  <si>
    <t>8. Miljøambassadører med fokus på miljøambassadørernes udvikling</t>
  </si>
  <si>
    <t>8. Aktiviteter, hvor udvalgte beboere inddrages som ambassadører for miljøet, hvorived  ambassadørerne tilegner sig viden om miljø og videreformidler det til andre beboere i boligområdet. Fokus er hovedsageligt på miljøambassadørernes egen udvikling.</t>
  </si>
  <si>
    <t>9. Miljøambassadører med fokus på berørte beboeres udvikling</t>
  </si>
  <si>
    <t>9. Aktiviteter, hvor udvalgte beboere inddrages som ambassadører for miljøet, hvorigennem  ambassadørerne tilegner sig viden om miljø og videreformidler det til andre beboere i boligområdet. Aktiviteten fokuserer hovedsageligt på boligområdets og de berørte beboeres (og ikke miljøambassadørens) udvikling.</t>
  </si>
  <si>
    <t>10. Bedre affaldshåndtering og renholdelse af udearealer</t>
  </si>
  <si>
    <t>10 . Aktiviteter, hvor beboerne inddrages for at sikre en bedre affaldshåndtering og renholdelse af udearealer.</t>
  </si>
  <si>
    <t>11. Information om miljøforhold</t>
  </si>
  <si>
    <t>11. Aktiviteter, hvor beboerne informeres om forskellige emner indenfor miljø.</t>
  </si>
  <si>
    <t>12. Aktiviteter, der bruges som middel/værktøj til at skabe kontakt til beboerne, med det formål at skabe en dialog mellem beboerne, helhedsplanens medarbejdere, boligselskabet, kommunale sagsbehandlere, politiet m.v.</t>
  </si>
  <si>
    <t>13. Andet</t>
  </si>
  <si>
    <t>1. Særlig indsats mod udsættelser</t>
  </si>
  <si>
    <t>2. Opsøgende arbejde, hvor en boligsocial medarbejder/beboerrådgiver søger at komme i kontakt med særligt udsatte grupper i boligområdet med henblik på at forbedre deres situation.</t>
  </si>
  <si>
    <t>3. Netværksskabende aktiviteter og arbejde der søger at forbedre udsatte beboeres situation.</t>
  </si>
  <si>
    <t xml:space="preserve">4. Hjælp til udsatte beboere med håndtering af dokumenter, kontakt til offentlige myndigheder og generel hjælp til dagligdagen og økonomi mm. Tilbuddet gennemføres efter aftale med kommunen. </t>
  </si>
  <si>
    <t>5. Dialogskabende aktivitet</t>
  </si>
  <si>
    <t>5. Aktiviteter, der bruges som middel/værktøj til at skabe kontakt til beboerne, med det formål at skabe en dialog mellem beboeren og andre beboere, helhedsplanens medarbejdere, boligselskabet, kommunale sagsbehandlere, politiet m.v.</t>
  </si>
  <si>
    <t>1. Fester/traditioner/fællesspisning</t>
  </si>
  <si>
    <t>1. Arrangementer, der understøtter beboernes sociale samvær</t>
  </si>
  <si>
    <t>2. Aktiviteter i boligområdet, der understøtter beboernes involvering i sociale og kulturelle tilbud i deres fritid.</t>
  </si>
  <si>
    <t>3. Forskønnelse og brug af fællesarealer</t>
  </si>
  <si>
    <t>3. Aktiviteter, som involverer beboerne i vedligeholdelsen og forbedringen af fællesarealerne i boligområdet samt øger deres brug af disse områder.</t>
  </si>
  <si>
    <t>5. Kulturelle aktiviteter</t>
  </si>
  <si>
    <t>5. Kulturelle aktiviteter med fokus på øget oplysning om kultur og inddragelse af nye beboergrupper.</t>
  </si>
  <si>
    <t>6. Kultur- og fritidsambassadører med fokus på beboerambassadørernes udvikling</t>
  </si>
  <si>
    <t>6. Aktivitet, som inddrager beboerne som ambassadører for kultur- og fritidsliv, hvorved  ambassadørerne tilegner sig viden om emnet og videreformidler det til andre beboere i boligområdet. Fokus er hovedageligt på beboerambassadørernes egen udvikling.</t>
  </si>
  <si>
    <t>7. Kultur- og fritidsambassadører med fokus på berørte beboeres udvikling</t>
  </si>
  <si>
    <t>7. Aktivitet, som inddrager beboere som ambassadører for kultur- og fritidsliv, hvorved ambassadørerne tilegner sig viden om emnet og videreformidler det til andre beboere i boligområdet.  Aktiviteten fokuserer hovedsageligt på boligområdets og de berørte beboeres (og ikke fritidsambassadørens) udvikling.</t>
  </si>
  <si>
    <t>8. Dialogskabende aktivitet</t>
  </si>
  <si>
    <t>8. Aktiviteter, der bruges som middel/værktøj til at skabe kontakt til beboerne, med det formål at skabe en dialog mellem beboerne , helhedsplanens medarbejdere, boligselskabet, kommunale sagsbehandlere, politiet m.v.</t>
  </si>
  <si>
    <t>1. Medarbejderdrevne informationstiltag</t>
  </si>
  <si>
    <t>1. Informationsaktiviteter som primært varetages af en boligsocial medarbejder.</t>
  </si>
  <si>
    <t>2. Beboerdrevne informationsaktiviteter</t>
  </si>
  <si>
    <t>2. Aktiviteter, som involverer beboerne i formidlingen af diverse emner til boligområdet for eksempel gennem et beboerblad og  beboerfjernsyn.</t>
  </si>
  <si>
    <t xml:space="preserve">3. Eksterne informationsaktiviteter </t>
  </si>
  <si>
    <t>3. Arbejde, der søger at formidle positive historier om boligområdet i medier og at tiltrække udefrakommende til boligområdet.</t>
  </si>
  <si>
    <t>4. Forskønnelse og renholdelse af fællesarealer</t>
  </si>
  <si>
    <t>4. Forskønnelse og renholdelse af fællesarealer med fokus på at styrke områdets image.</t>
  </si>
  <si>
    <t>5. Tilflyttere</t>
  </si>
  <si>
    <t xml:space="preserve">5. Aktiviteter, der har til formål at tiltrække og fastholde nye lejere til boligområdet.  </t>
  </si>
  <si>
    <t>6. Nabo-/beboerambassadører med fokus på Nabo-/beboerambassadørernes udvikling</t>
  </si>
  <si>
    <t>6. Aktivitet, som inddrager beboere som ambassadører for boligområdets image og godt naboskab. Fokus er på beboerambassadørernes egen udvikling.</t>
  </si>
  <si>
    <t>7. Nabo-/beboerambassadører med fokus på berørte beboeres eller det samlede boligområdes oplevelse af image</t>
  </si>
  <si>
    <t xml:space="preserve">7. Aktivitet, som inddrager beboere som ambassadører for boligområdets image og godt naboskab. Aktiviteten fokuserer hovedsageligt på boligområdets og de berørte beboeres (og ikke beboerambassadørens) udvikling. </t>
  </si>
  <si>
    <t>8. Aktiviteter, der bruges som middel/værktøj til at skabe kontakt til beboerne, med det formål at skabe en dialog mellem beboerne, helhedsplanens medarbejdere, boligselskabet, kommunale sagsbehandlere, politiet m.v.</t>
  </si>
  <si>
    <t>1. Projektlederløn eskl. Pension, arbejdsmarkedsbidrag mv.</t>
  </si>
  <si>
    <t>2. Anden løn eskl. Pension, arbejdsmarkedsbidrag mv.</t>
  </si>
  <si>
    <t>3. Pension, arbejdsmarkedsbidrag mv. Projektleder</t>
  </si>
  <si>
    <t>4. Pension, arbejdsmarkedsbidrag mv. anden løn</t>
  </si>
  <si>
    <t>5. Kurser, efteruddannelse mv.</t>
  </si>
  <si>
    <t>6. Administrativ bistand fra boligorg.</t>
  </si>
  <si>
    <t>7. Konsulentbistand fra boligorg.</t>
  </si>
  <si>
    <t>8. Ekstern bistand</t>
  </si>
  <si>
    <t>9. Administrationsudgifter og anskaffelser</t>
  </si>
  <si>
    <t>10. Lokalleje</t>
  </si>
  <si>
    <t>11. Evaluering/konferencer/rapporter</t>
  </si>
  <si>
    <t>12. Revision</t>
  </si>
  <si>
    <t>5. Aktivitet for børn og unge, hvor beboerne fungerer som rollemodeller for børn og unge med henblik på at skabe positive sociale netværk og adfærdsændringer. Denne aktivitet fokuserer på rollemodellens udvikling gennem deltagelse.</t>
  </si>
  <si>
    <t>1. Beboerhuse/væresteder/klubber</t>
  </si>
  <si>
    <t>12. Dialogskabende aktivitet</t>
  </si>
  <si>
    <t>medfinansiering - boligorganisation</t>
  </si>
  <si>
    <t>medfinansiering - kommunen</t>
  </si>
  <si>
    <t>evt. anden finansiering.</t>
  </si>
  <si>
    <t xml:space="preserve">Varde Bolig Administration </t>
  </si>
  <si>
    <t>Midtvejsevaluering og afsluttende evaluering</t>
  </si>
  <si>
    <t>Motionsrum</t>
  </si>
  <si>
    <t>Rene Boulevardbebyggelser</t>
  </si>
  <si>
    <t>Aktiviteter</t>
  </si>
  <si>
    <t>Lektiecafé</t>
  </si>
  <si>
    <t>Samarbejde med Jobcenter</t>
  </si>
  <si>
    <t>Kommunale medarbejdertimer fra Jobcenter</t>
  </si>
  <si>
    <t>Aktivitetsmidler</t>
  </si>
  <si>
    <t>Tryk af Beboerblad</t>
  </si>
  <si>
    <t>Styregruppe/FU møder</t>
  </si>
  <si>
    <t>Kontorhold, mødeudgifter, telefon mm.</t>
  </si>
  <si>
    <t>Erlagte timer Ungdomsskole/SSP</t>
  </si>
  <si>
    <t>Erlagte timer Borgerservice</t>
  </si>
  <si>
    <t>Bydelsmødre</t>
  </si>
  <si>
    <t>Vedligeholdelse af maskiner</t>
  </si>
  <si>
    <t>Trivselshus</t>
  </si>
  <si>
    <t>Forældrelæring og inddragelse</t>
  </si>
  <si>
    <t>Jubiiklubben</t>
  </si>
  <si>
    <t>Kommunal sundhedsfremme</t>
  </si>
  <si>
    <t>Sundhedsambassadører</t>
  </si>
  <si>
    <t>Beboerjournalister</t>
  </si>
  <si>
    <t>Projektmedarbejder løn 8 timer</t>
  </si>
  <si>
    <t>Projektmedarbejder pension 8 timer</t>
  </si>
  <si>
    <t>Projektmedarbejder 6 timer</t>
  </si>
  <si>
    <t>Projektmedarbejder pension 6 timer</t>
  </si>
  <si>
    <t>Erlagte timer Sundhedscenter</t>
  </si>
  <si>
    <t>Kursus til beboerjournalister</t>
  </si>
  <si>
    <t>Erlagte timer BUF, skoler, institutioner</t>
  </si>
  <si>
    <t>Børn, unge og familie</t>
  </si>
  <si>
    <t>Forældreindragelse</t>
  </si>
  <si>
    <t>Medfinansiering BUF</t>
  </si>
  <si>
    <t>Medfinansiering Borgerservice</t>
  </si>
  <si>
    <t>Medfinansiering CfS</t>
  </si>
  <si>
    <t>Rene BB</t>
  </si>
  <si>
    <t>Medfinansiering SSP</t>
  </si>
  <si>
    <t>Kriminalpræventive indsatser</t>
  </si>
  <si>
    <t>Jubii klubben</t>
  </si>
  <si>
    <t>Asger 1 time</t>
  </si>
  <si>
    <t>Mesud 4 timer</t>
  </si>
  <si>
    <t>Mesud 20 timer</t>
  </si>
  <si>
    <t>Mesud 2 timer</t>
  </si>
  <si>
    <t>Asger 2 timer</t>
  </si>
  <si>
    <t>Asger 5 timer</t>
  </si>
  <si>
    <t>Projektmedarbejder løn 3 timer</t>
  </si>
  <si>
    <t>Projektmedarbejder pension mm. 3 timer</t>
  </si>
  <si>
    <t>Støtte til selvdrevne beboeraktiviteter</t>
  </si>
  <si>
    <t>Projektmedarbejder 14 timer</t>
  </si>
  <si>
    <t>Projektmedarbejder pension 14 timer</t>
  </si>
  <si>
    <t>Sekretariatsleder 37 timer løn</t>
  </si>
  <si>
    <t>Sekretariatsleder 37 timer pension mv.</t>
  </si>
  <si>
    <t>Rengøring 8 timer løn</t>
  </si>
  <si>
    <t>Rengøring 8 timer pension mv</t>
  </si>
  <si>
    <t xml:space="preserve">Lokaleleje </t>
  </si>
  <si>
    <t>Trivselsundersøgelse</t>
  </si>
  <si>
    <t>Erlagte timer Jobcenter</t>
  </si>
  <si>
    <t>3. Beboernetværk, inddragelse og dem.</t>
  </si>
  <si>
    <t>Note: Budgettet overskredet med beløb svarende til ekstra lønudgift for projektledelse 37 timer = 1.049.520 kr.</t>
  </si>
  <si>
    <t>Jf aftale med Landsbyggefonden</t>
  </si>
  <si>
    <t>Boligsocial medarbejder løn 21 timer</t>
  </si>
  <si>
    <t>Boligsocial medarbejder pension mm.21 timer</t>
  </si>
  <si>
    <t>Boligsocial medarbejder løn 3 timer</t>
  </si>
  <si>
    <t>Boligsocial medarbejder pension mm. 3 timer</t>
  </si>
  <si>
    <t>Erlagte timer Center for sundhedssfremme</t>
  </si>
  <si>
    <t>Puljemidler</t>
  </si>
  <si>
    <t>Trivselshusets forbrugsafgifter</t>
  </si>
  <si>
    <t>Kurser, ERFA, faglige netværksmøder</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</si>
</sst>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kr.&quot;\ #,##0_);\(&quot;kr.&quot;\ #,##0\)"/>
    <numFmt numFmtId="185" formatCode="&quot;kr.&quot;\ #,##0_);[Red]\(&quot;kr.&quot;\ #,##0\)"/>
    <numFmt numFmtId="186" formatCode="&quot;kr.&quot;\ #,##0.00_);\(&quot;kr.&quot;\ #,##0.00\)"/>
    <numFmt numFmtId="187" formatCode="&quot;kr.&quot;\ #,##0.00_);[Red]\(&quot;kr.&quot;\ #,##0.00\)"/>
    <numFmt numFmtId="188" formatCode="_(&quot;kr.&quot;\ * #,##0_);_(&quot;kr.&quot;\ * \(#,##0\);_(&quot;kr.&quot;\ * &quot;-&quot;_);_(@_)"/>
    <numFmt numFmtId="189" formatCode="_(&quot;kr.&quot;\ * #,##0.00_);_(&quot;kr.&quot;\ * \(#,##0.00\);_(&quot;kr.&quot;\ * &quot;-&quot;??_);_(@_)"/>
    <numFmt numFmtId="190" formatCode="[$-406]d\.\ mmmm\ yyyy"/>
  </numFmts>
  <fonts count="46">
    <font>
      <sz val="10"/>
      <name val="Arial"/>
      <family val="2"/>
    </font>
    <font>
      <b/>
      <sz val="10"/>
      <name val="Arial"/>
      <family val="2"/>
    </font>
    <font>
      <vertAlign val="superscript"/>
      <sz val="10"/>
      <name val="Arial"/>
      <family val="2"/>
    </font>
    <font>
      <b/>
      <sz val="11"/>
      <name val="Arial"/>
      <family val="2"/>
    </font>
    <font>
      <sz val="11"/>
      <name val="Arial"/>
      <family val="2"/>
    </font>
    <font>
      <b/>
      <sz val="12"/>
      <name val="Arial"/>
      <family val="2"/>
    </font>
    <font>
      <sz val="12"/>
      <name val="Arial"/>
      <family val="2"/>
    </font>
    <font>
      <b/>
      <sz val="14"/>
      <name val="Arial"/>
      <family val="2"/>
    </font>
    <font>
      <u val="single"/>
      <sz val="10"/>
      <color indexed="12"/>
      <name val="Arial"/>
      <family val="2"/>
    </font>
    <font>
      <u val="single"/>
      <sz val="10"/>
      <color indexed="36"/>
      <name val="Arial"/>
      <family val="2"/>
    </font>
    <font>
      <b/>
      <sz val="13"/>
      <name val="Arial"/>
      <family val="2"/>
    </font>
    <font>
      <i/>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0"/>
      <color indexed="10"/>
      <name val="Arial"/>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FF000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ck"/>
    </border>
    <border>
      <left>
        <color indexed="63"/>
      </left>
      <right style="thin"/>
      <top style="thin"/>
      <bottom>
        <color indexed="63"/>
      </bottom>
    </border>
    <border>
      <left>
        <color indexed="63"/>
      </left>
      <right style="thin"/>
      <top style="thin"/>
      <bottom style="thick"/>
    </border>
    <border>
      <left>
        <color indexed="63"/>
      </left>
      <right>
        <color indexed="63"/>
      </right>
      <top style="thin"/>
      <bottom style="thick"/>
    </border>
    <border>
      <left>
        <color indexed="63"/>
      </left>
      <right style="thin"/>
      <top style="thin"/>
      <bottom style="medium"/>
    </border>
    <border>
      <left style="thin"/>
      <right>
        <color indexed="63"/>
      </right>
      <top style="thin"/>
      <bottom style="thick"/>
    </border>
    <border>
      <left>
        <color indexed="63"/>
      </left>
      <right style="thin"/>
      <top>
        <color indexed="63"/>
      </top>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2" fillId="0" borderId="0" applyNumberFormat="0" applyFill="0" applyBorder="0" applyAlignment="0" applyProtection="0"/>
    <xf numFmtId="0" fontId="33" fillId="32" borderId="0" applyNumberFormat="0" applyBorder="0" applyAlignment="0" applyProtection="0"/>
    <xf numFmtId="0" fontId="0" fillId="33" borderId="1" applyNumberFormat="0" applyFont="0" applyAlignment="0" applyProtection="0"/>
    <xf numFmtId="0" fontId="34" fillId="34" borderId="2" applyNumberFormat="0" applyAlignment="0" applyProtection="0"/>
    <xf numFmtId="0" fontId="9" fillId="0" borderId="0" applyNumberFormat="0" applyFill="0" applyBorder="0" applyAlignment="0" applyProtection="0"/>
    <xf numFmtId="0" fontId="34" fillId="34" borderId="2" applyNumberFormat="0" applyAlignment="0" applyProtection="0"/>
    <xf numFmtId="0" fontId="14" fillId="35" borderId="3"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1" fillId="35" borderId="3" applyNumberFormat="0" applyAlignment="0" applyProtection="0"/>
    <xf numFmtId="0" fontId="8" fillId="0" borderId="0" applyNumberFormat="0" applyFill="0" applyBorder="0" applyAlignment="0" applyProtection="0"/>
    <xf numFmtId="0" fontId="42" fillId="0" borderId="7" applyNumberFormat="0" applyFill="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3" fillId="38" borderId="0" applyNumberFormat="0" applyBorder="0" applyAlignment="0" applyProtection="0"/>
    <xf numFmtId="0" fontId="0" fillId="39" borderId="1" applyNumberFormat="0" applyFont="0" applyAlignment="0" applyProtection="0"/>
    <xf numFmtId="0" fontId="44" fillId="34" borderId="8" applyNumberFormat="0" applyAlignment="0" applyProtection="0"/>
    <xf numFmtId="0" fontId="37" fillId="0" borderId="4" applyNumberFormat="0" applyFill="0" applyAlignment="0" applyProtection="0"/>
    <xf numFmtId="0" fontId="38" fillId="0" borderId="9"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2"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5" fillId="0" borderId="10" applyNumberFormat="0" applyFill="0" applyAlignment="0" applyProtection="0"/>
    <xf numFmtId="0" fontId="3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6" fillId="0" borderId="0" applyNumberFormat="0" applyFill="0" applyBorder="0" applyAlignment="0" applyProtection="0"/>
  </cellStyleXfs>
  <cellXfs count="120">
    <xf numFmtId="0" fontId="0" fillId="0" borderId="0" xfId="0" applyAlignment="1">
      <alignment/>
    </xf>
    <xf numFmtId="0" fontId="0" fillId="0" borderId="0" xfId="0" applyBorder="1" applyAlignment="1">
      <alignment/>
    </xf>
    <xf numFmtId="0" fontId="1" fillId="0" borderId="0" xfId="0" applyFont="1" applyAlignment="1">
      <alignment/>
    </xf>
    <xf numFmtId="2" fontId="0" fillId="0" borderId="0" xfId="0" applyNumberFormat="1" applyAlignment="1">
      <alignment wrapText="1"/>
    </xf>
    <xf numFmtId="2" fontId="0" fillId="0" borderId="0" xfId="0" applyNumberFormat="1" applyAlignment="1">
      <alignment/>
    </xf>
    <xf numFmtId="0" fontId="1" fillId="0" borderId="11" xfId="0" applyFont="1" applyBorder="1" applyAlignment="1">
      <alignment/>
    </xf>
    <xf numFmtId="0" fontId="0" fillId="0" borderId="12" xfId="0" applyFont="1" applyBorder="1" applyAlignment="1">
      <alignment/>
    </xf>
    <xf numFmtId="3" fontId="0" fillId="0" borderId="0" xfId="0" applyNumberFormat="1" applyBorder="1" applyAlignment="1">
      <alignment/>
    </xf>
    <xf numFmtId="3" fontId="0" fillId="0" borderId="12" xfId="0" applyNumberFormat="1" applyFont="1" applyBorder="1" applyAlignment="1">
      <alignment/>
    </xf>
    <xf numFmtId="0" fontId="4" fillId="0" borderId="0" xfId="0" applyFont="1" applyAlignment="1">
      <alignment/>
    </xf>
    <xf numFmtId="0" fontId="3"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Border="1" applyAlignment="1">
      <alignment/>
    </xf>
    <xf numFmtId="0" fontId="1" fillId="0" borderId="0" xfId="0" applyFont="1" applyBorder="1" applyAlignment="1">
      <alignment/>
    </xf>
    <xf numFmtId="0" fontId="5" fillId="0" borderId="13" xfId="0" applyFont="1" applyBorder="1" applyAlignment="1">
      <alignment/>
    </xf>
    <xf numFmtId="0" fontId="10" fillId="0" borderId="11" xfId="0" applyFont="1" applyBorder="1" applyAlignment="1">
      <alignment/>
    </xf>
    <xf numFmtId="3" fontId="0" fillId="0" borderId="0" xfId="0" applyNumberFormat="1" applyFont="1" applyBorder="1" applyAlignment="1">
      <alignment/>
    </xf>
    <xf numFmtId="3" fontId="0" fillId="0" borderId="0" xfId="0" applyNumberFormat="1" applyFont="1" applyBorder="1" applyAlignment="1">
      <alignment horizontal="right"/>
    </xf>
    <xf numFmtId="2" fontId="0" fillId="0" borderId="0" xfId="0" applyNumberFormat="1" applyFont="1" applyBorder="1" applyAlignment="1">
      <alignment wrapText="1"/>
    </xf>
    <xf numFmtId="2" fontId="0" fillId="0" borderId="14" xfId="0" applyNumberFormat="1" applyFont="1" applyBorder="1" applyAlignment="1">
      <alignment/>
    </xf>
    <xf numFmtId="2" fontId="0" fillId="0" borderId="15" xfId="0" applyNumberFormat="1" applyFont="1" applyBorder="1" applyAlignment="1">
      <alignment wrapText="1"/>
    </xf>
    <xf numFmtId="2" fontId="0" fillId="0" borderId="13" xfId="0" applyNumberFormat="1" applyFont="1" applyBorder="1" applyAlignment="1">
      <alignment wrapText="1"/>
    </xf>
    <xf numFmtId="2" fontId="0" fillId="0" borderId="16" xfId="0" applyNumberFormat="1" applyFont="1" applyBorder="1" applyAlignment="1">
      <alignment/>
    </xf>
    <xf numFmtId="2" fontId="0" fillId="0" borderId="17" xfId="0" applyNumberFormat="1" applyFont="1" applyBorder="1" applyAlignment="1">
      <alignment wrapText="1"/>
    </xf>
    <xf numFmtId="2" fontId="0" fillId="0" borderId="18" xfId="0" applyNumberFormat="1" applyFont="1" applyBorder="1" applyAlignment="1">
      <alignment wrapText="1"/>
    </xf>
    <xf numFmtId="2" fontId="0" fillId="0" borderId="19" xfId="0" applyNumberFormat="1" applyFont="1" applyBorder="1" applyAlignment="1">
      <alignment wrapText="1"/>
    </xf>
    <xf numFmtId="2" fontId="11" fillId="0" borderId="14" xfId="0" applyNumberFormat="1" applyFont="1" applyBorder="1" applyAlignment="1">
      <alignment/>
    </xf>
    <xf numFmtId="2" fontId="11" fillId="0" borderId="20" xfId="0" applyNumberFormat="1" applyFont="1" applyBorder="1" applyAlignment="1">
      <alignment wrapText="1"/>
    </xf>
    <xf numFmtId="2" fontId="11" fillId="0" borderId="20" xfId="0" applyNumberFormat="1" applyFont="1" applyBorder="1" applyAlignment="1">
      <alignment/>
    </xf>
    <xf numFmtId="2" fontId="1" fillId="0" borderId="18" xfId="0" applyNumberFormat="1" applyFont="1" applyBorder="1" applyAlignment="1">
      <alignment wrapText="1"/>
    </xf>
    <xf numFmtId="3" fontId="1" fillId="0" borderId="18" xfId="0" applyNumberFormat="1" applyFont="1" applyBorder="1" applyAlignment="1">
      <alignment/>
    </xf>
    <xf numFmtId="3" fontId="1" fillId="0" borderId="17" xfId="0" applyNumberFormat="1" applyFont="1" applyBorder="1" applyAlignment="1">
      <alignment/>
    </xf>
    <xf numFmtId="0" fontId="1" fillId="0" borderId="18" xfId="0" applyFont="1" applyBorder="1" applyAlignment="1">
      <alignment/>
    </xf>
    <xf numFmtId="3" fontId="1" fillId="0" borderId="13" xfId="0" applyNumberFormat="1" applyFont="1" applyBorder="1" applyAlignment="1">
      <alignment/>
    </xf>
    <xf numFmtId="3" fontId="1" fillId="0" borderId="21" xfId="0" applyNumberFormat="1" applyFont="1" applyBorder="1" applyAlignment="1">
      <alignment/>
    </xf>
    <xf numFmtId="3" fontId="1" fillId="0" borderId="18" xfId="0" applyNumberFormat="1" applyFont="1" applyFill="1" applyBorder="1" applyAlignment="1">
      <alignment horizontal="left" wrapText="1"/>
    </xf>
    <xf numFmtId="0" fontId="0" fillId="0" borderId="17" xfId="0" applyBorder="1" applyAlignment="1">
      <alignment/>
    </xf>
    <xf numFmtId="0" fontId="0" fillId="0" borderId="18" xfId="0" applyBorder="1" applyAlignment="1">
      <alignment/>
    </xf>
    <xf numFmtId="0" fontId="3" fillId="0" borderId="18" xfId="0" applyFont="1" applyBorder="1" applyAlignment="1">
      <alignment/>
    </xf>
    <xf numFmtId="0" fontId="4" fillId="0" borderId="18" xfId="0" applyFont="1" applyBorder="1" applyAlignment="1">
      <alignment/>
    </xf>
    <xf numFmtId="0" fontId="0" fillId="0" borderId="0" xfId="0" applyFont="1" applyAlignment="1">
      <alignment/>
    </xf>
    <xf numFmtId="0" fontId="0" fillId="0" borderId="0" xfId="0" applyBorder="1" applyAlignment="1">
      <alignment vertical="top" wrapText="1"/>
    </xf>
    <xf numFmtId="0" fontId="0" fillId="0" borderId="0" xfId="0" applyFill="1" applyBorder="1" applyAlignment="1">
      <alignment vertical="top" wrapText="1"/>
    </xf>
    <xf numFmtId="0" fontId="0" fillId="4" borderId="17" xfId="0" applyFont="1" applyFill="1" applyBorder="1" applyAlignment="1">
      <alignment/>
    </xf>
    <xf numFmtId="0" fontId="0" fillId="4" borderId="17" xfId="0" applyFill="1" applyBorder="1" applyAlignment="1">
      <alignment/>
    </xf>
    <xf numFmtId="2" fontId="1" fillId="0" borderId="18" xfId="0" applyNumberFormat="1" applyFont="1" applyBorder="1" applyAlignment="1">
      <alignment horizontal="center" wrapText="1"/>
    </xf>
    <xf numFmtId="0" fontId="0" fillId="0" borderId="22" xfId="0" applyBorder="1" applyAlignment="1">
      <alignment/>
    </xf>
    <xf numFmtId="3" fontId="1" fillId="4" borderId="17" xfId="0" applyNumberFormat="1" applyFont="1" applyFill="1" applyBorder="1" applyAlignment="1">
      <alignment/>
    </xf>
    <xf numFmtId="3" fontId="1" fillId="40" borderId="0" xfId="0" applyNumberFormat="1" applyFont="1" applyFill="1" applyBorder="1" applyAlignment="1">
      <alignment/>
    </xf>
    <xf numFmtId="3" fontId="1" fillId="40" borderId="17" xfId="0" applyNumberFormat="1" applyFont="1" applyFill="1" applyBorder="1" applyAlignment="1">
      <alignment/>
    </xf>
    <xf numFmtId="0" fontId="1" fillId="40" borderId="0" xfId="0" applyFont="1" applyFill="1" applyBorder="1" applyAlignment="1">
      <alignment/>
    </xf>
    <xf numFmtId="3" fontId="0" fillId="40" borderId="0" xfId="0" applyNumberFormat="1" applyFont="1" applyFill="1" applyBorder="1" applyAlignment="1">
      <alignment/>
    </xf>
    <xf numFmtId="0" fontId="1" fillId="40" borderId="17" xfId="0" applyFont="1" applyFill="1" applyBorder="1" applyAlignment="1">
      <alignment/>
    </xf>
    <xf numFmtId="0" fontId="0" fillId="40" borderId="16" xfId="0" applyFill="1" applyBorder="1" applyAlignment="1">
      <alignment/>
    </xf>
    <xf numFmtId="3" fontId="0" fillId="40" borderId="12" xfId="0" applyNumberFormat="1" applyFont="1" applyFill="1" applyBorder="1" applyAlignment="1">
      <alignment/>
    </xf>
    <xf numFmtId="3" fontId="0" fillId="40" borderId="0" xfId="0" applyNumberFormat="1" applyFont="1" applyFill="1" applyBorder="1" applyAlignment="1">
      <alignment horizontal="right"/>
    </xf>
    <xf numFmtId="9" fontId="0" fillId="4" borderId="0" xfId="0" applyNumberFormat="1" applyFont="1" applyFill="1" applyBorder="1" applyAlignment="1">
      <alignment/>
    </xf>
    <xf numFmtId="9" fontId="0" fillId="4" borderId="11" xfId="0" applyNumberFormat="1" applyFont="1" applyFill="1" applyBorder="1" applyAlignment="1">
      <alignment/>
    </xf>
    <xf numFmtId="9" fontId="1" fillId="0" borderId="13" xfId="0" applyNumberFormat="1" applyFont="1" applyBorder="1" applyAlignment="1">
      <alignment/>
    </xf>
    <xf numFmtId="0" fontId="1" fillId="0" borderId="23" xfId="0" applyFont="1" applyBorder="1" applyAlignment="1">
      <alignment/>
    </xf>
    <xf numFmtId="3" fontId="1" fillId="0" borderId="23" xfId="0" applyNumberFormat="1" applyFont="1" applyBorder="1" applyAlignment="1">
      <alignment/>
    </xf>
    <xf numFmtId="0" fontId="1" fillId="0" borderId="13" xfId="0" applyFont="1" applyBorder="1" applyAlignment="1">
      <alignment/>
    </xf>
    <xf numFmtId="0" fontId="6" fillId="0" borderId="13" xfId="0" applyFont="1" applyBorder="1" applyAlignment="1">
      <alignment/>
    </xf>
    <xf numFmtId="3" fontId="1" fillId="40" borderId="12" xfId="0" applyNumberFormat="1" applyFont="1" applyFill="1" applyBorder="1" applyAlignment="1">
      <alignment horizontal="left" wrapText="1"/>
    </xf>
    <xf numFmtId="0" fontId="3" fillId="40" borderId="24" xfId="0" applyFont="1" applyFill="1" applyBorder="1" applyAlignment="1">
      <alignment/>
    </xf>
    <xf numFmtId="0" fontId="1" fillId="40" borderId="12" xfId="0" applyFont="1" applyFill="1" applyBorder="1" applyAlignment="1">
      <alignment/>
    </xf>
    <xf numFmtId="0" fontId="0" fillId="40" borderId="24" xfId="0" applyFill="1" applyBorder="1" applyAlignment="1">
      <alignment/>
    </xf>
    <xf numFmtId="0" fontId="4" fillId="40" borderId="24" xfId="0" applyFont="1" applyFill="1" applyBorder="1" applyAlignment="1">
      <alignment/>
    </xf>
    <xf numFmtId="0" fontId="1" fillId="0" borderId="15" xfId="0" applyFont="1" applyBorder="1" applyAlignment="1">
      <alignment/>
    </xf>
    <xf numFmtId="0" fontId="6" fillId="0" borderId="21" xfId="0" applyFont="1" applyBorder="1" applyAlignment="1">
      <alignment/>
    </xf>
    <xf numFmtId="0" fontId="1" fillId="0" borderId="25" xfId="0" applyFont="1" applyBorder="1" applyAlignment="1">
      <alignment/>
    </xf>
    <xf numFmtId="0" fontId="0" fillId="40" borderId="22" xfId="0" applyFill="1" applyBorder="1" applyAlignment="1">
      <alignment/>
    </xf>
    <xf numFmtId="0" fontId="6" fillId="0" borderId="18" xfId="0" applyFont="1" applyBorder="1" applyAlignment="1">
      <alignment/>
    </xf>
    <xf numFmtId="3" fontId="0" fillId="0" borderId="17" xfId="0" applyNumberFormat="1" applyBorder="1" applyAlignment="1">
      <alignment/>
    </xf>
    <xf numFmtId="3" fontId="0" fillId="0" borderId="19" xfId="0" applyNumberFormat="1" applyFont="1" applyBorder="1" applyAlignment="1">
      <alignment/>
    </xf>
    <xf numFmtId="3" fontId="0" fillId="0" borderId="11" xfId="0" applyNumberFormat="1" applyFont="1" applyBorder="1" applyAlignment="1">
      <alignment/>
    </xf>
    <xf numFmtId="3" fontId="1" fillId="0" borderId="11" xfId="0" applyNumberFormat="1" applyFont="1" applyBorder="1" applyAlignment="1">
      <alignment/>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xf>
    <xf numFmtId="1" fontId="1" fillId="0" borderId="11" xfId="0" applyNumberFormat="1" applyFont="1" applyBorder="1" applyAlignment="1">
      <alignment/>
    </xf>
    <xf numFmtId="0" fontId="0" fillId="41" borderId="22" xfId="0" applyFill="1" applyBorder="1" applyAlignment="1">
      <alignment/>
    </xf>
    <xf numFmtId="3" fontId="0" fillId="41" borderId="12" xfId="0" applyNumberFormat="1" applyFont="1" applyFill="1" applyBorder="1" applyAlignment="1">
      <alignment/>
    </xf>
    <xf numFmtId="3" fontId="0" fillId="41" borderId="0" xfId="0" applyNumberFormat="1" applyFont="1" applyFill="1" applyBorder="1" applyAlignment="1">
      <alignment horizontal="right"/>
    </xf>
    <xf numFmtId="3" fontId="2" fillId="41" borderId="0" xfId="0" applyNumberFormat="1" applyFont="1" applyFill="1" applyBorder="1" applyAlignment="1">
      <alignment horizontal="right"/>
    </xf>
    <xf numFmtId="3" fontId="0" fillId="41" borderId="0" xfId="0" applyNumberFormat="1" applyFont="1" applyFill="1" applyBorder="1" applyAlignment="1">
      <alignment/>
    </xf>
    <xf numFmtId="3" fontId="1" fillId="0" borderId="26" xfId="0" applyNumberFormat="1" applyFont="1" applyBorder="1" applyAlignment="1">
      <alignment/>
    </xf>
    <xf numFmtId="2" fontId="0" fillId="0" borderId="22" xfId="0" applyNumberFormat="1" applyBorder="1" applyAlignment="1">
      <alignment wrapText="1"/>
    </xf>
    <xf numFmtId="0" fontId="3" fillId="40" borderId="22" xfId="0" applyFont="1" applyFill="1" applyBorder="1" applyAlignment="1">
      <alignment/>
    </xf>
    <xf numFmtId="0" fontId="1" fillId="0" borderId="22" xfId="0" applyFont="1" applyBorder="1" applyAlignment="1">
      <alignment/>
    </xf>
    <xf numFmtId="0" fontId="4" fillId="40" borderId="22" xfId="0" applyFont="1" applyFill="1" applyBorder="1" applyAlignment="1">
      <alignment/>
    </xf>
    <xf numFmtId="0" fontId="6" fillId="40" borderId="22" xfId="0" applyFont="1" applyFill="1" applyBorder="1" applyAlignment="1">
      <alignment/>
    </xf>
    <xf numFmtId="2" fontId="0" fillId="0" borderId="24" xfId="0" applyNumberFormat="1" applyBorder="1" applyAlignment="1">
      <alignment/>
    </xf>
    <xf numFmtId="2" fontId="0" fillId="0" borderId="21" xfId="0" applyNumberFormat="1" applyBorder="1" applyAlignment="1">
      <alignment wrapText="1"/>
    </xf>
    <xf numFmtId="3" fontId="1" fillId="0" borderId="27" xfId="0" applyNumberFormat="1" applyFont="1" applyBorder="1" applyAlignment="1">
      <alignment/>
    </xf>
    <xf numFmtId="0" fontId="0" fillId="0" borderId="12" xfId="0" applyBorder="1" applyAlignment="1">
      <alignment/>
    </xf>
    <xf numFmtId="3" fontId="0" fillId="0" borderId="22" xfId="0" applyNumberFormat="1" applyBorder="1" applyAlignment="1">
      <alignment/>
    </xf>
    <xf numFmtId="0" fontId="0" fillId="0" borderId="0" xfId="0" applyFont="1" applyFill="1" applyBorder="1" applyAlignment="1">
      <alignment/>
    </xf>
    <xf numFmtId="0" fontId="0" fillId="0" borderId="12" xfId="0" applyFont="1" applyFill="1" applyBorder="1" applyAlignment="1">
      <alignment/>
    </xf>
    <xf numFmtId="3" fontId="0" fillId="0" borderId="0" xfId="0" applyNumberFormat="1" applyFont="1" applyBorder="1" applyAlignment="1">
      <alignment/>
    </xf>
    <xf numFmtId="0" fontId="0" fillId="0" borderId="0" xfId="0" applyAlignment="1">
      <alignment horizontal="center"/>
    </xf>
    <xf numFmtId="3" fontId="1" fillId="0" borderId="22" xfId="0" applyNumberFormat="1" applyFont="1" applyBorder="1" applyAlignment="1">
      <alignment/>
    </xf>
    <xf numFmtId="3" fontId="0" fillId="0" borderId="12" xfId="0" applyNumberFormat="1" applyFont="1" applyBorder="1" applyAlignment="1">
      <alignment/>
    </xf>
    <xf numFmtId="3" fontId="0" fillId="0" borderId="0" xfId="0" applyNumberFormat="1" applyFont="1" applyBorder="1" applyAlignment="1">
      <alignment/>
    </xf>
    <xf numFmtId="0" fontId="0" fillId="0" borderId="22" xfId="0" applyBorder="1" applyAlignment="1">
      <alignment/>
    </xf>
    <xf numFmtId="3" fontId="17" fillId="0" borderId="12" xfId="0" applyNumberFormat="1" applyFont="1" applyBorder="1" applyAlignment="1">
      <alignment/>
    </xf>
    <xf numFmtId="3" fontId="17" fillId="0" borderId="0" xfId="0" applyNumberFormat="1" applyFont="1" applyBorder="1" applyAlignment="1">
      <alignment/>
    </xf>
    <xf numFmtId="3" fontId="1" fillId="0" borderId="13" xfId="0" applyNumberFormat="1" applyFont="1" applyBorder="1" applyAlignment="1">
      <alignment/>
    </xf>
    <xf numFmtId="3" fontId="1" fillId="0" borderId="15" xfId="0" applyNumberFormat="1" applyFont="1" applyBorder="1" applyAlignment="1">
      <alignment/>
    </xf>
    <xf numFmtId="3" fontId="1" fillId="0" borderId="26" xfId="0" applyNumberFormat="1" applyFont="1" applyBorder="1" applyAlignment="1">
      <alignment/>
    </xf>
    <xf numFmtId="0" fontId="1" fillId="0" borderId="26" xfId="0" applyFont="1" applyBorder="1" applyAlignment="1">
      <alignment/>
    </xf>
    <xf numFmtId="3" fontId="1" fillId="0" borderId="28" xfId="0" applyNumberFormat="1" applyFont="1" applyBorder="1" applyAlignment="1">
      <alignment/>
    </xf>
    <xf numFmtId="2" fontId="0" fillId="0" borderId="14" xfId="0" applyNumberFormat="1" applyFont="1" applyBorder="1" applyAlignment="1">
      <alignment/>
    </xf>
    <xf numFmtId="0" fontId="1" fillId="0" borderId="13" xfId="0" applyNumberFormat="1" applyFont="1" applyBorder="1" applyAlignment="1">
      <alignment horizontal="center" wrapText="1"/>
    </xf>
    <xf numFmtId="2" fontId="0" fillId="0" borderId="24" xfId="0" applyNumberFormat="1" applyFont="1" applyBorder="1" applyAlignment="1">
      <alignment/>
    </xf>
    <xf numFmtId="2" fontId="0" fillId="0" borderId="11" xfId="0" applyNumberFormat="1" applyFont="1" applyBorder="1" applyAlignment="1">
      <alignment wrapText="1"/>
    </xf>
    <xf numFmtId="2" fontId="0" fillId="0" borderId="29" xfId="0" applyNumberFormat="1" applyFont="1" applyBorder="1" applyAlignment="1">
      <alignment wrapText="1"/>
    </xf>
    <xf numFmtId="2" fontId="0" fillId="0" borderId="19" xfId="0" applyNumberFormat="1" applyFont="1" applyBorder="1" applyAlignment="1">
      <alignment wrapText="1"/>
    </xf>
    <xf numFmtId="0" fontId="1" fillId="0" borderId="15" xfId="0" applyNumberFormat="1" applyFont="1" applyBorder="1" applyAlignment="1">
      <alignment horizontal="center" wrapText="1"/>
    </xf>
  </cellXfs>
  <cellStyles count="86">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20% - Accent1" xfId="21"/>
    <cellStyle name="20% - Accent2" xfId="22"/>
    <cellStyle name="20% - Accent3" xfId="23"/>
    <cellStyle name="20% - Accent4" xfId="24"/>
    <cellStyle name="20% - Accent5" xfId="25"/>
    <cellStyle name="20% - Accent6" xfId="26"/>
    <cellStyle name="40 % - Markeringsfarve1" xfId="27"/>
    <cellStyle name="40 % - Markeringsfarve2" xfId="28"/>
    <cellStyle name="40 % - Markeringsfarve3" xfId="29"/>
    <cellStyle name="40 % - Markeringsfarve4" xfId="30"/>
    <cellStyle name="40 % - Markeringsfarve5" xfId="31"/>
    <cellStyle name="40 % - Markeringsfarve6" xfId="32"/>
    <cellStyle name="40% - Accent1" xfId="33"/>
    <cellStyle name="40% - Accent2" xfId="34"/>
    <cellStyle name="40% - Accent3" xfId="35"/>
    <cellStyle name="40% - Accent4" xfId="36"/>
    <cellStyle name="40% - Accent5" xfId="37"/>
    <cellStyle name="40% - Accent6" xfId="38"/>
    <cellStyle name="60 % - Markeringsfarve1" xfId="39"/>
    <cellStyle name="60 % - Markeringsfarve2" xfId="40"/>
    <cellStyle name="60 % - Markeringsfarve3" xfId="41"/>
    <cellStyle name="60 % - Markeringsfarve4" xfId="42"/>
    <cellStyle name="60 % - Markeringsfarve5" xfId="43"/>
    <cellStyle name="60 % - Markeringsfarv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dvarselstekst" xfId="57"/>
    <cellStyle name="Bad" xfId="58"/>
    <cellStyle name="Bemærk!" xfId="59"/>
    <cellStyle name="Beregning" xfId="60"/>
    <cellStyle name="Followed Hyperlink" xfId="61"/>
    <cellStyle name="Calculation" xfId="62"/>
    <cellStyle name="Check Cell" xfId="63"/>
    <cellStyle name="Explanatory Text" xfId="64"/>
    <cellStyle name="Forklarende tekst" xfId="65"/>
    <cellStyle name="God" xfId="66"/>
    <cellStyle name="Good" xfId="67"/>
    <cellStyle name="Heading 1" xfId="68"/>
    <cellStyle name="Heading 2" xfId="69"/>
    <cellStyle name="Heading 3" xfId="70"/>
    <cellStyle name="Heading 4" xfId="71"/>
    <cellStyle name="Input" xfId="72"/>
    <cellStyle name="Comma" xfId="73"/>
    <cellStyle name="Comma [0]" xfId="74"/>
    <cellStyle name="Kontroller celle" xfId="75"/>
    <cellStyle name="Hyperlink" xfId="76"/>
    <cellStyle name="Linked Cell" xfId="77"/>
    <cellStyle name="Markeringsfarve1" xfId="78"/>
    <cellStyle name="Markeringsfarve2" xfId="79"/>
    <cellStyle name="Markeringsfarve3" xfId="80"/>
    <cellStyle name="Markeringsfarve4" xfId="81"/>
    <cellStyle name="Markeringsfarve5" xfId="82"/>
    <cellStyle name="Markeringsfarve6" xfId="83"/>
    <cellStyle name="Neutral" xfId="84"/>
    <cellStyle name="Note" xfId="85"/>
    <cellStyle name="Output" xfId="86"/>
    <cellStyle name="Overskrift 1" xfId="87"/>
    <cellStyle name="Overskrift 2" xfId="88"/>
    <cellStyle name="Overskrift 3" xfId="89"/>
    <cellStyle name="Overskrift 4" xfId="90"/>
    <cellStyle name="Percent" xfId="91"/>
    <cellStyle name="Sammenkædet celle" xfId="92"/>
    <cellStyle name="Titel" xfId="93"/>
    <cellStyle name="Title" xfId="94"/>
    <cellStyle name="Total" xfId="95"/>
    <cellStyle name="Ugyldig" xfId="96"/>
    <cellStyle name="Currency" xfId="97"/>
    <cellStyle name="Currency [0]" xfId="98"/>
    <cellStyle name="Warning Text"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2"/>
  <sheetViews>
    <sheetView tabSelected="1" zoomScale="85" zoomScaleNormal="85" zoomScalePageLayoutView="0" workbookViewId="0" topLeftCell="A32">
      <selection activeCell="L55" sqref="L55"/>
    </sheetView>
  </sheetViews>
  <sheetFormatPr defaultColWidth="9.140625" defaultRowHeight="12.75"/>
  <cols>
    <col min="1" max="1" width="42.28125" style="0" customWidth="1"/>
    <col min="2" max="2" width="47.28125" style="0" customWidth="1"/>
    <col min="3" max="3" width="5.8515625" style="0" customWidth="1"/>
    <col min="4" max="4" width="12.421875" style="0" customWidth="1"/>
    <col min="5" max="5" width="5.57421875" style="0" customWidth="1"/>
    <col min="6" max="6" width="12.7109375" style="0" customWidth="1"/>
    <col min="7" max="7" width="5.57421875" style="0" customWidth="1"/>
    <col min="8" max="8" width="12.7109375" style="0" customWidth="1"/>
    <col min="9" max="9" width="5.57421875" style="0" customWidth="1"/>
    <col min="10" max="10" width="12.7109375" style="0" customWidth="1"/>
    <col min="11" max="11" width="5.57421875" style="0" customWidth="1"/>
    <col min="12" max="12" width="12.7109375" style="0" customWidth="1"/>
    <col min="13" max="13" width="12.7109375" style="2" customWidth="1"/>
    <col min="14" max="14" width="17.7109375" style="0" customWidth="1"/>
    <col min="15" max="17" width="16.7109375" style="0" customWidth="1"/>
  </cols>
  <sheetData>
    <row r="1" ht="18">
      <c r="A1" s="12" t="s">
        <v>6</v>
      </c>
    </row>
    <row r="2" ht="18">
      <c r="A2" s="12"/>
    </row>
    <row r="3" spans="1:13" ht="25.5" customHeight="1">
      <c r="A3" s="2" t="s">
        <v>8</v>
      </c>
      <c r="C3" s="16" t="s">
        <v>30</v>
      </c>
      <c r="D3" s="16"/>
      <c r="E3" s="5"/>
      <c r="F3" s="14"/>
      <c r="G3" s="2"/>
      <c r="H3" s="2"/>
      <c r="I3" s="13"/>
      <c r="J3" s="13"/>
      <c r="K3" s="13"/>
      <c r="L3" s="1"/>
      <c r="M3" s="14"/>
    </row>
    <row r="4" spans="1:13" ht="25.5" customHeight="1">
      <c r="A4" s="2" t="s">
        <v>7</v>
      </c>
      <c r="C4" s="15" t="s">
        <v>29</v>
      </c>
      <c r="D4" s="13"/>
      <c r="E4" s="14"/>
      <c r="F4" s="14"/>
      <c r="G4" s="2"/>
      <c r="H4" s="2"/>
      <c r="I4" s="13"/>
      <c r="J4" s="13"/>
      <c r="K4" s="13"/>
      <c r="L4" s="1"/>
      <c r="M4" s="14"/>
    </row>
    <row r="5" ht="12.75">
      <c r="M5" s="14"/>
    </row>
    <row r="6" spans="1:17" s="4" customFormat="1" ht="35.25" customHeight="1">
      <c r="A6" s="23"/>
      <c r="B6" s="23"/>
      <c r="C6" s="27" t="s">
        <v>2</v>
      </c>
      <c r="D6" s="27"/>
      <c r="E6" s="113"/>
      <c r="F6" s="113"/>
      <c r="G6" s="113"/>
      <c r="H6" s="113"/>
      <c r="I6" s="113"/>
      <c r="J6" s="113"/>
      <c r="K6" s="113"/>
      <c r="L6" s="115"/>
      <c r="M6" s="28" t="s">
        <v>5</v>
      </c>
      <c r="N6" s="29" t="s">
        <v>0</v>
      </c>
      <c r="O6" s="20"/>
      <c r="P6" s="20"/>
      <c r="Q6" s="93"/>
    </row>
    <row r="7" spans="1:17" s="3" customFormat="1" ht="21.75" customHeight="1">
      <c r="A7" s="24"/>
      <c r="B7" s="24"/>
      <c r="C7" s="118"/>
      <c r="D7" s="116"/>
      <c r="E7" s="116"/>
      <c r="F7" s="116"/>
      <c r="G7" s="116"/>
      <c r="H7" s="116"/>
      <c r="I7" s="116"/>
      <c r="J7" s="116"/>
      <c r="K7" s="116"/>
      <c r="L7" s="117"/>
      <c r="M7" s="26"/>
      <c r="N7" s="26"/>
      <c r="O7" s="19"/>
      <c r="P7" s="19"/>
      <c r="Q7" s="88"/>
    </row>
    <row r="8" spans="1:17" s="3" customFormat="1" ht="37.5" customHeight="1">
      <c r="A8" s="25"/>
      <c r="B8" s="46" t="s">
        <v>34</v>
      </c>
      <c r="C8" s="119">
        <v>2013</v>
      </c>
      <c r="D8" s="114"/>
      <c r="E8" s="114">
        <f>C8+1</f>
        <v>2014</v>
      </c>
      <c r="F8" s="114"/>
      <c r="G8" s="114">
        <f>E8+1</f>
        <v>2015</v>
      </c>
      <c r="H8" s="114"/>
      <c r="I8" s="114">
        <f>G8+1</f>
        <v>2016</v>
      </c>
      <c r="J8" s="114"/>
      <c r="K8" s="114">
        <f>I8+1</f>
        <v>2017</v>
      </c>
      <c r="L8" s="114"/>
      <c r="M8" s="30"/>
      <c r="N8" s="21" t="s">
        <v>4</v>
      </c>
      <c r="O8" s="22" t="s">
        <v>183</v>
      </c>
      <c r="P8" s="22" t="s">
        <v>185</v>
      </c>
      <c r="Q8" s="94" t="s">
        <v>184</v>
      </c>
    </row>
    <row r="9" spans="1:17" ht="12.75">
      <c r="A9" s="53" t="s">
        <v>3</v>
      </c>
      <c r="B9" s="54"/>
      <c r="C9" s="52"/>
      <c r="D9" s="52"/>
      <c r="E9" s="52"/>
      <c r="F9" s="52"/>
      <c r="G9" s="52"/>
      <c r="H9" s="52"/>
      <c r="I9" s="52"/>
      <c r="J9" s="52"/>
      <c r="K9" s="52"/>
      <c r="L9" s="52"/>
      <c r="M9" s="50"/>
      <c r="N9" s="55"/>
      <c r="O9" s="56"/>
      <c r="P9" s="52"/>
      <c r="Q9" s="72"/>
    </row>
    <row r="10" spans="1:17" ht="12.75">
      <c r="A10" s="37" t="s">
        <v>235</v>
      </c>
      <c r="B10" s="37" t="s">
        <v>168</v>
      </c>
      <c r="C10" s="103">
        <v>190390.74</v>
      </c>
      <c r="D10" s="104"/>
      <c r="E10" s="104">
        <v>413142.9</v>
      </c>
      <c r="F10" s="104"/>
      <c r="G10" s="104">
        <v>439099.3</v>
      </c>
      <c r="H10" s="104"/>
      <c r="I10" s="104">
        <v>441262.4</v>
      </c>
      <c r="J10" s="104"/>
      <c r="K10" s="104">
        <v>221557.8</v>
      </c>
      <c r="L10" s="105"/>
      <c r="M10" s="32">
        <f aca="true" t="shared" si="0" ref="M10:M20">SUM(C10:L10)</f>
        <v>1705453.14</v>
      </c>
      <c r="N10" s="8">
        <f>SUM(M10)</f>
        <v>1705453.14</v>
      </c>
      <c r="O10" s="17"/>
      <c r="P10" s="17"/>
      <c r="Q10" s="97"/>
    </row>
    <row r="11" spans="1:17" ht="12.75">
      <c r="A11" s="37" t="s">
        <v>236</v>
      </c>
      <c r="B11" s="37" t="s">
        <v>170</v>
      </c>
      <c r="C11" s="103">
        <v>57117.3</v>
      </c>
      <c r="D11" s="104"/>
      <c r="E11" s="104">
        <v>123943</v>
      </c>
      <c r="F11" s="104"/>
      <c r="G11" s="104">
        <v>131729.7</v>
      </c>
      <c r="H11" s="104"/>
      <c r="I11" s="104">
        <v>132378</v>
      </c>
      <c r="J11" s="104"/>
      <c r="K11" s="104">
        <v>66467.4</v>
      </c>
      <c r="L11" s="105"/>
      <c r="M11" s="32">
        <f t="shared" si="0"/>
        <v>511635.4</v>
      </c>
      <c r="N11">
        <v>852</v>
      </c>
      <c r="O11" s="8">
        <f>SUM(M11-Q11-N11)</f>
        <v>29119.400000000023</v>
      </c>
      <c r="P11" s="17"/>
      <c r="Q11" s="97">
        <v>481664</v>
      </c>
    </row>
    <row r="12" spans="1:17" ht="12.75">
      <c r="A12" t="s">
        <v>252</v>
      </c>
      <c r="B12" s="37" t="s">
        <v>172</v>
      </c>
      <c r="C12" s="103">
        <v>20000</v>
      </c>
      <c r="D12" s="104"/>
      <c r="E12" s="104">
        <v>40000</v>
      </c>
      <c r="F12" s="104"/>
      <c r="G12" s="104">
        <v>40000</v>
      </c>
      <c r="H12" s="104"/>
      <c r="I12" s="104">
        <v>40000</v>
      </c>
      <c r="J12" s="104"/>
      <c r="K12" s="104">
        <v>20000</v>
      </c>
      <c r="L12" s="105"/>
      <c r="M12" s="32">
        <f t="shared" si="0"/>
        <v>160000</v>
      </c>
      <c r="N12" s="8">
        <f>M12</f>
        <v>160000</v>
      </c>
      <c r="O12" s="17"/>
      <c r="P12" s="17"/>
      <c r="Q12" s="47"/>
    </row>
    <row r="13" spans="1:17" ht="12.75">
      <c r="A13" s="37" t="s">
        <v>186</v>
      </c>
      <c r="B13" s="37" t="s">
        <v>173</v>
      </c>
      <c r="C13" s="103">
        <v>29640</v>
      </c>
      <c r="D13" s="104"/>
      <c r="E13" s="104">
        <v>59280</v>
      </c>
      <c r="F13" s="104"/>
      <c r="G13" s="104">
        <v>59280</v>
      </c>
      <c r="H13" s="104"/>
      <c r="I13" s="104">
        <v>59280</v>
      </c>
      <c r="J13" s="104"/>
      <c r="K13" s="104">
        <v>29640</v>
      </c>
      <c r="L13" s="105"/>
      <c r="M13" s="32">
        <f t="shared" si="0"/>
        <v>237120</v>
      </c>
      <c r="N13" s="8"/>
      <c r="O13" s="17">
        <v>237120</v>
      </c>
      <c r="P13" s="17"/>
      <c r="Q13" s="47"/>
    </row>
    <row r="14" spans="1:17" ht="12.75">
      <c r="A14" s="37" t="s">
        <v>239</v>
      </c>
      <c r="B14" s="37" t="s">
        <v>177</v>
      </c>
      <c r="C14" s="103">
        <v>57055</v>
      </c>
      <c r="D14" s="104"/>
      <c r="E14" s="104">
        <v>114110</v>
      </c>
      <c r="F14" s="104"/>
      <c r="G14" s="104">
        <v>114110</v>
      </c>
      <c r="H14" s="104"/>
      <c r="I14" s="104">
        <v>114110</v>
      </c>
      <c r="J14" s="104"/>
      <c r="K14" s="104">
        <v>57055</v>
      </c>
      <c r="L14" s="105"/>
      <c r="M14" s="32">
        <f t="shared" si="0"/>
        <v>456440</v>
      </c>
      <c r="N14" s="8"/>
      <c r="O14" s="17">
        <v>456440</v>
      </c>
      <c r="P14" s="17"/>
      <c r="Q14" s="47"/>
    </row>
    <row r="15" spans="1:17" ht="12.75">
      <c r="A15" s="37" t="s">
        <v>196</v>
      </c>
      <c r="B15" s="37" t="s">
        <v>133</v>
      </c>
      <c r="C15" s="103">
        <v>27000</v>
      </c>
      <c r="D15" s="104"/>
      <c r="E15" s="104">
        <v>54000</v>
      </c>
      <c r="F15" s="104"/>
      <c r="G15" s="104">
        <v>54000</v>
      </c>
      <c r="H15" s="104"/>
      <c r="I15" s="104">
        <v>54000</v>
      </c>
      <c r="J15" s="104"/>
      <c r="K15" s="104">
        <v>27000</v>
      </c>
      <c r="L15" s="105"/>
      <c r="M15" s="32">
        <f t="shared" si="0"/>
        <v>216000</v>
      </c>
      <c r="N15" s="17">
        <v>216000</v>
      </c>
      <c r="P15" s="17"/>
      <c r="Q15" s="47"/>
    </row>
    <row r="16" spans="1:17" ht="12.75">
      <c r="A16" s="37" t="s">
        <v>240</v>
      </c>
      <c r="B16" s="37" t="s">
        <v>175</v>
      </c>
      <c r="C16" s="106"/>
      <c r="D16" s="107"/>
      <c r="E16" s="104"/>
      <c r="F16" s="104"/>
      <c r="G16" s="104"/>
      <c r="H16" s="104"/>
      <c r="I16" s="104"/>
      <c r="J16" s="104"/>
      <c r="K16" s="104">
        <v>120000</v>
      </c>
      <c r="L16" s="105"/>
      <c r="M16" s="32">
        <f t="shared" si="0"/>
        <v>120000</v>
      </c>
      <c r="O16" s="8">
        <f>SUM(M16)</f>
        <v>120000</v>
      </c>
      <c r="P16" s="17"/>
      <c r="Q16" s="47"/>
    </row>
    <row r="17" spans="1:17" ht="12.75">
      <c r="A17" s="37" t="s">
        <v>237</v>
      </c>
      <c r="B17" s="37" t="s">
        <v>169</v>
      </c>
      <c r="C17" s="103">
        <v>35714.6</v>
      </c>
      <c r="D17" s="104"/>
      <c r="E17" s="104">
        <v>72643.5</v>
      </c>
      <c r="F17" s="104"/>
      <c r="G17" s="104">
        <v>73878.3</v>
      </c>
      <c r="H17" s="104"/>
      <c r="I17" s="104">
        <v>75134.1</v>
      </c>
      <c r="J17" s="104"/>
      <c r="K17" s="104">
        <v>38205.7</v>
      </c>
      <c r="L17" s="105"/>
      <c r="M17" s="32">
        <f t="shared" si="0"/>
        <v>295576.2</v>
      </c>
      <c r="O17" s="8">
        <f>SUM(M17)</f>
        <v>295576.2</v>
      </c>
      <c r="P17" s="17"/>
      <c r="Q17" s="47"/>
    </row>
    <row r="18" spans="1:17" ht="12.75">
      <c r="A18" s="37" t="s">
        <v>238</v>
      </c>
      <c r="B18" s="37" t="s">
        <v>171</v>
      </c>
      <c r="C18" s="103">
        <v>9424</v>
      </c>
      <c r="D18" s="104"/>
      <c r="E18" s="104">
        <v>21792.9</v>
      </c>
      <c r="F18" s="104"/>
      <c r="G18" s="104">
        <v>22163.4</v>
      </c>
      <c r="H18" s="104"/>
      <c r="I18" s="104">
        <v>22540.2</v>
      </c>
      <c r="J18" s="104"/>
      <c r="K18" s="104">
        <v>11461.7</v>
      </c>
      <c r="L18" s="105"/>
      <c r="M18" s="32">
        <f t="shared" si="0"/>
        <v>87382.2</v>
      </c>
      <c r="N18" s="8">
        <f>SUM(M18)</f>
        <v>87382.2</v>
      </c>
      <c r="P18" s="17"/>
      <c r="Q18" s="47"/>
    </row>
    <row r="19" spans="1:17" ht="12.75">
      <c r="A19" s="37" t="s">
        <v>197</v>
      </c>
      <c r="B19" s="37" t="s">
        <v>133</v>
      </c>
      <c r="C19" s="103">
        <v>100000</v>
      </c>
      <c r="D19" s="104"/>
      <c r="E19" s="103">
        <v>200000</v>
      </c>
      <c r="F19" s="104"/>
      <c r="G19" s="103">
        <v>205000</v>
      </c>
      <c r="H19" s="104"/>
      <c r="I19" s="103">
        <v>210000</v>
      </c>
      <c r="J19" s="104"/>
      <c r="K19" s="104">
        <v>107500</v>
      </c>
      <c r="L19" s="105"/>
      <c r="M19" s="32">
        <f t="shared" si="0"/>
        <v>822500</v>
      </c>
      <c r="N19" s="75">
        <f>M19</f>
        <v>822500</v>
      </c>
      <c r="O19" s="76"/>
      <c r="P19" s="76"/>
      <c r="Q19" s="47"/>
    </row>
    <row r="20" spans="1:17" s="2" customFormat="1" ht="12.75">
      <c r="A20" s="33" t="s">
        <v>1</v>
      </c>
      <c r="B20" s="33"/>
      <c r="C20" s="109">
        <f>SUM(C10:C19)</f>
        <v>526341.6399999999</v>
      </c>
      <c r="D20" s="108"/>
      <c r="E20" s="108">
        <f>SUM(E10:E19)</f>
        <v>1098912.3</v>
      </c>
      <c r="F20" s="108"/>
      <c r="G20" s="108">
        <f>SUM(G10:G19)</f>
        <v>1139260.7000000002</v>
      </c>
      <c r="H20" s="108"/>
      <c r="I20" s="108">
        <f>SUM(I10:I19)</f>
        <v>1148704.7</v>
      </c>
      <c r="J20" s="108"/>
      <c r="K20" s="108">
        <f>SUM(K10:K19)</f>
        <v>698887.5999999999</v>
      </c>
      <c r="L20" s="108"/>
      <c r="M20" s="31">
        <f t="shared" si="0"/>
        <v>4612106.9399999995</v>
      </c>
      <c r="N20" s="34">
        <f>SUM(N10:N19)</f>
        <v>2992187.34</v>
      </c>
      <c r="O20" s="34">
        <f>SUM(O10:O19)</f>
        <v>1138255.6</v>
      </c>
      <c r="P20" s="34">
        <f>SUM(P10:P19)</f>
        <v>0</v>
      </c>
      <c r="Q20" s="35">
        <f>SUM(Q10:Q19)</f>
        <v>481664</v>
      </c>
    </row>
    <row r="21" spans="1:17" ht="12.75">
      <c r="A21" s="66" t="s">
        <v>14</v>
      </c>
      <c r="B21" s="67"/>
      <c r="C21" s="49"/>
      <c r="D21" s="49"/>
      <c r="E21" s="49"/>
      <c r="F21" s="49"/>
      <c r="G21" s="49"/>
      <c r="H21" s="49"/>
      <c r="I21" s="49"/>
      <c r="J21" s="49"/>
      <c r="K21" s="49"/>
      <c r="L21" s="49"/>
      <c r="M21" s="50"/>
      <c r="N21" s="49"/>
      <c r="O21" s="49"/>
      <c r="P21" s="49"/>
      <c r="Q21" s="72"/>
    </row>
    <row r="22" spans="1:17" ht="12.75">
      <c r="A22" s="99" t="s">
        <v>245</v>
      </c>
      <c r="B22" s="82"/>
      <c r="C22" s="52"/>
      <c r="D22" s="17">
        <v>93751</v>
      </c>
      <c r="E22" s="52"/>
      <c r="F22" s="17">
        <v>190689</v>
      </c>
      <c r="G22" s="52"/>
      <c r="H22" s="17">
        <v>193931</v>
      </c>
      <c r="I22" s="52"/>
      <c r="J22" s="17">
        <v>197227</v>
      </c>
      <c r="K22" s="52"/>
      <c r="L22" s="17">
        <v>100287</v>
      </c>
      <c r="M22" s="32">
        <f aca="true" t="shared" si="1" ref="M22:M31">SUM(C22:L22)</f>
        <v>775885</v>
      </c>
      <c r="N22" s="8">
        <f>M22</f>
        <v>775885</v>
      </c>
      <c r="O22" s="18"/>
      <c r="P22" s="17"/>
      <c r="Q22" s="47"/>
    </row>
    <row r="23" spans="1:17" ht="12.75">
      <c r="A23" s="99" t="s">
        <v>246</v>
      </c>
      <c r="B23" s="82"/>
      <c r="C23" s="52"/>
      <c r="D23" s="17">
        <v>28125</v>
      </c>
      <c r="E23" s="52"/>
      <c r="F23" s="17">
        <v>57206</v>
      </c>
      <c r="G23" s="52"/>
      <c r="H23" s="17">
        <v>58179</v>
      </c>
      <c r="I23" s="52"/>
      <c r="J23" s="17">
        <v>59168</v>
      </c>
      <c r="K23" s="52"/>
      <c r="L23" s="17">
        <v>30086</v>
      </c>
      <c r="M23" s="32">
        <f>SUM(C23:L23)</f>
        <v>232764</v>
      </c>
      <c r="N23" s="8">
        <f>M23</f>
        <v>232764</v>
      </c>
      <c r="O23" s="18"/>
      <c r="P23" s="17"/>
      <c r="Q23" s="47"/>
    </row>
    <row r="24" spans="1:17" ht="12.75">
      <c r="A24" s="98" t="s">
        <v>208</v>
      </c>
      <c r="B24" s="82"/>
      <c r="C24" s="52"/>
      <c r="D24" s="17">
        <v>40010</v>
      </c>
      <c r="E24" s="52"/>
      <c r="F24" s="17">
        <v>81380</v>
      </c>
      <c r="G24" s="52"/>
      <c r="H24" s="17">
        <v>82762</v>
      </c>
      <c r="I24" s="52"/>
      <c r="J24" s="17">
        <v>84170</v>
      </c>
      <c r="K24" s="52"/>
      <c r="L24" s="17">
        <v>42800</v>
      </c>
      <c r="M24" s="32">
        <f t="shared" si="1"/>
        <v>331122</v>
      </c>
      <c r="N24" s="8">
        <f>M24</f>
        <v>331122</v>
      </c>
      <c r="O24" s="18"/>
      <c r="P24" s="17"/>
      <c r="Q24" s="47"/>
    </row>
    <row r="25" spans="1:17" ht="12.75">
      <c r="A25" s="98" t="s">
        <v>209</v>
      </c>
      <c r="B25" s="82"/>
      <c r="C25" s="52"/>
      <c r="D25" s="17">
        <v>12003</v>
      </c>
      <c r="E25" s="52"/>
      <c r="F25" s="17">
        <v>24414</v>
      </c>
      <c r="G25" s="52"/>
      <c r="H25" s="17">
        <v>24829</v>
      </c>
      <c r="I25" s="52"/>
      <c r="J25" s="17">
        <v>25251</v>
      </c>
      <c r="K25" s="52"/>
      <c r="L25" s="17">
        <v>12840</v>
      </c>
      <c r="M25" s="32">
        <f>SUM(C25:L25)</f>
        <v>99337</v>
      </c>
      <c r="N25" s="8">
        <f>M25</f>
        <v>99337</v>
      </c>
      <c r="O25" s="18"/>
      <c r="P25" s="17"/>
      <c r="Q25" s="47"/>
    </row>
    <row r="26" spans="1:17" ht="12.75">
      <c r="A26" s="98" t="s">
        <v>194</v>
      </c>
      <c r="B26" s="82"/>
      <c r="C26" s="52"/>
      <c r="D26" s="17">
        <v>40000</v>
      </c>
      <c r="E26" s="52"/>
      <c r="F26" s="17">
        <v>100000</v>
      </c>
      <c r="G26" s="52"/>
      <c r="H26" s="17">
        <v>100000</v>
      </c>
      <c r="I26" s="52"/>
      <c r="J26" s="17">
        <v>100000</v>
      </c>
      <c r="K26" s="52"/>
      <c r="L26" s="17">
        <v>45000</v>
      </c>
      <c r="M26" s="32">
        <f>SUM(C26:L26)</f>
        <v>385000</v>
      </c>
      <c r="N26" s="8">
        <f>M26</f>
        <v>385000</v>
      </c>
      <c r="O26" s="18"/>
      <c r="P26" s="17"/>
      <c r="Q26" s="47"/>
    </row>
    <row r="27" spans="1:17" ht="12.75">
      <c r="A27" s="98" t="s">
        <v>241</v>
      </c>
      <c r="B27" s="82"/>
      <c r="C27" s="52"/>
      <c r="D27" s="17">
        <v>7350</v>
      </c>
      <c r="E27" s="52"/>
      <c r="F27" s="17">
        <v>14700</v>
      </c>
      <c r="G27" s="52"/>
      <c r="H27" s="17">
        <v>14700</v>
      </c>
      <c r="I27" s="52"/>
      <c r="J27" s="17">
        <v>14700</v>
      </c>
      <c r="K27" s="52"/>
      <c r="L27" s="17">
        <v>7350</v>
      </c>
      <c r="M27" s="32">
        <f t="shared" si="1"/>
        <v>58800</v>
      </c>
      <c r="O27" s="18"/>
      <c r="P27" s="17"/>
      <c r="Q27" s="8">
        <f>M27</f>
        <v>58800</v>
      </c>
    </row>
    <row r="28" spans="1:17" ht="12.75">
      <c r="A28" s="98" t="s">
        <v>249</v>
      </c>
      <c r="B28" s="82"/>
      <c r="C28" s="52"/>
      <c r="D28" s="17">
        <v>1750</v>
      </c>
      <c r="E28" s="52"/>
      <c r="F28" s="17">
        <v>10500</v>
      </c>
      <c r="G28" s="52"/>
      <c r="H28" s="17">
        <v>10500</v>
      </c>
      <c r="I28" s="52"/>
      <c r="J28" s="17">
        <v>1750</v>
      </c>
      <c r="K28" s="52"/>
      <c r="L28" s="17">
        <v>1750</v>
      </c>
      <c r="M28" s="32">
        <f t="shared" si="1"/>
        <v>26250</v>
      </c>
      <c r="N28" s="8"/>
      <c r="O28" s="18"/>
      <c r="P28" s="17"/>
      <c r="Q28" s="97">
        <f>SUM(M28)</f>
        <v>26250</v>
      </c>
    </row>
    <row r="29" spans="1:17" ht="12.75">
      <c r="A29" s="98" t="s">
        <v>199</v>
      </c>
      <c r="B29" s="82"/>
      <c r="C29" s="52"/>
      <c r="D29" s="17">
        <v>13110</v>
      </c>
      <c r="E29" s="52"/>
      <c r="F29" s="17">
        <v>26220</v>
      </c>
      <c r="G29" s="52"/>
      <c r="H29" s="17">
        <v>26220</v>
      </c>
      <c r="I29" s="52"/>
      <c r="J29" s="17">
        <v>26220</v>
      </c>
      <c r="K29" s="52"/>
      <c r="L29" s="17">
        <v>13110</v>
      </c>
      <c r="M29" s="32">
        <f t="shared" si="1"/>
        <v>104880</v>
      </c>
      <c r="N29" s="8"/>
      <c r="O29" s="18"/>
      <c r="P29" s="17"/>
      <c r="Q29" s="97">
        <f>M29</f>
        <v>104880</v>
      </c>
    </row>
    <row r="30" spans="1:17" ht="12.75">
      <c r="A30" s="98" t="s">
        <v>198</v>
      </c>
      <c r="B30" s="82"/>
      <c r="C30" s="52"/>
      <c r="D30" s="17">
        <v>26220</v>
      </c>
      <c r="E30" s="52"/>
      <c r="F30" s="17">
        <v>52440</v>
      </c>
      <c r="G30" s="52"/>
      <c r="H30" s="17">
        <v>52440</v>
      </c>
      <c r="I30" s="52"/>
      <c r="J30" s="17">
        <v>52440</v>
      </c>
      <c r="K30" s="52"/>
      <c r="L30" s="17">
        <v>26220</v>
      </c>
      <c r="M30" s="32">
        <f t="shared" si="1"/>
        <v>209760</v>
      </c>
      <c r="N30" s="8"/>
      <c r="O30" s="18"/>
      <c r="P30" s="17"/>
      <c r="Q30" s="97">
        <f>M30</f>
        <v>209760</v>
      </c>
    </row>
    <row r="31" spans="1:17" ht="12.75">
      <c r="A31" s="98" t="s">
        <v>214</v>
      </c>
      <c r="B31" s="82"/>
      <c r="C31" s="52"/>
      <c r="D31" s="17">
        <v>48070</v>
      </c>
      <c r="E31" s="52"/>
      <c r="F31" s="17">
        <v>96140</v>
      </c>
      <c r="G31" s="52"/>
      <c r="H31" s="17">
        <v>96140</v>
      </c>
      <c r="I31" s="52"/>
      <c r="J31" s="17">
        <v>96140</v>
      </c>
      <c r="K31" s="52"/>
      <c r="L31" s="17">
        <v>48070</v>
      </c>
      <c r="M31" s="32">
        <f t="shared" si="1"/>
        <v>384560</v>
      </c>
      <c r="N31" s="8"/>
      <c r="O31" s="18"/>
      <c r="P31" s="17"/>
      <c r="Q31" s="97">
        <f>M31</f>
        <v>384560</v>
      </c>
    </row>
    <row r="32" spans="1:17" ht="12.75">
      <c r="A32" s="45" t="s">
        <v>203</v>
      </c>
      <c r="B32" s="45" t="s">
        <v>38</v>
      </c>
      <c r="C32" s="57">
        <v>0.23</v>
      </c>
      <c r="D32" s="52">
        <f aca="true" t="shared" si="2" ref="D32:D37">D$38*C32</f>
        <v>71389.47</v>
      </c>
      <c r="E32" s="57">
        <v>0.15</v>
      </c>
      <c r="F32" s="52">
        <f aca="true" t="shared" si="3" ref="F32:F37">F$38*E32</f>
        <v>98053.34999999999</v>
      </c>
      <c r="G32" s="57">
        <v>0.15</v>
      </c>
      <c r="H32" s="52">
        <f aca="true" t="shared" si="4" ref="H32:H37">H$38*G32</f>
        <v>98955.15</v>
      </c>
      <c r="I32" s="57">
        <v>0.15</v>
      </c>
      <c r="J32" s="52">
        <f aca="true" t="shared" si="5" ref="J32:J37">J$38*I32</f>
        <v>98559.9</v>
      </c>
      <c r="K32" s="57">
        <v>0.23</v>
      </c>
      <c r="L32" s="52">
        <f aca="true" t="shared" si="6" ref="L32:L37">L$38*K32</f>
        <v>75327.99</v>
      </c>
      <c r="M32" s="48"/>
      <c r="N32" s="83"/>
      <c r="O32" s="84"/>
      <c r="P32" s="86"/>
      <c r="Q32" s="82"/>
    </row>
    <row r="33" spans="1:17" ht="12.75">
      <c r="A33" s="45" t="s">
        <v>200</v>
      </c>
      <c r="B33" s="45" t="s">
        <v>47</v>
      </c>
      <c r="C33" s="57">
        <v>0.22</v>
      </c>
      <c r="D33" s="52">
        <f t="shared" si="2"/>
        <v>68285.58</v>
      </c>
      <c r="E33" s="57">
        <v>0.3</v>
      </c>
      <c r="F33" s="52">
        <f t="shared" si="3"/>
        <v>196106.69999999998</v>
      </c>
      <c r="G33" s="57">
        <v>0.3</v>
      </c>
      <c r="H33" s="52">
        <f t="shared" si="4"/>
        <v>197910.3</v>
      </c>
      <c r="I33" s="57">
        <v>0.3</v>
      </c>
      <c r="J33" s="52">
        <f t="shared" si="5"/>
        <v>197119.8</v>
      </c>
      <c r="K33" s="57">
        <v>0.22</v>
      </c>
      <c r="L33" s="52">
        <f t="shared" si="6"/>
        <v>72052.86</v>
      </c>
      <c r="M33" s="48"/>
      <c r="N33" s="83"/>
      <c r="O33" s="84"/>
      <c r="P33" s="86"/>
      <c r="Q33" s="82"/>
    </row>
    <row r="34" spans="1:17" ht="12.75">
      <c r="A34" s="45" t="s">
        <v>189</v>
      </c>
      <c r="B34" s="45" t="s">
        <v>44</v>
      </c>
      <c r="C34" s="57">
        <v>0.15</v>
      </c>
      <c r="D34" s="52">
        <f t="shared" si="2"/>
        <v>46558.35</v>
      </c>
      <c r="E34" s="57">
        <v>0.15</v>
      </c>
      <c r="F34" s="52">
        <f t="shared" si="3"/>
        <v>98053.34999999999</v>
      </c>
      <c r="G34" s="57">
        <v>0.15</v>
      </c>
      <c r="H34" s="52">
        <f t="shared" si="4"/>
        <v>98955.15</v>
      </c>
      <c r="I34" s="57">
        <v>0.15</v>
      </c>
      <c r="J34" s="52">
        <f t="shared" si="5"/>
        <v>98559.9</v>
      </c>
      <c r="K34" s="57">
        <v>0.15</v>
      </c>
      <c r="L34" s="52">
        <f t="shared" si="6"/>
        <v>49126.95</v>
      </c>
      <c r="M34" s="48"/>
      <c r="N34" s="83"/>
      <c r="O34" s="84"/>
      <c r="P34" s="86"/>
      <c r="Q34" s="82"/>
    </row>
    <row r="35" spans="1:17" ht="12.75">
      <c r="A35" s="45" t="s">
        <v>204</v>
      </c>
      <c r="B35" s="45" t="s">
        <v>49</v>
      </c>
      <c r="C35" s="57">
        <v>0.4</v>
      </c>
      <c r="D35" s="52">
        <f t="shared" si="2"/>
        <v>124155.6</v>
      </c>
      <c r="E35" s="57">
        <v>0.4</v>
      </c>
      <c r="F35" s="52">
        <f t="shared" si="3"/>
        <v>261475.6</v>
      </c>
      <c r="G35" s="57">
        <v>0.4</v>
      </c>
      <c r="H35" s="52">
        <f t="shared" si="4"/>
        <v>263880.4</v>
      </c>
      <c r="I35" s="57">
        <v>0.4</v>
      </c>
      <c r="J35" s="52">
        <f t="shared" si="5"/>
        <v>262826.4</v>
      </c>
      <c r="K35" s="57">
        <v>0.4</v>
      </c>
      <c r="L35" s="52">
        <f t="shared" si="6"/>
        <v>131005.20000000001</v>
      </c>
      <c r="M35" s="48"/>
      <c r="N35" s="83"/>
      <c r="O35" s="84"/>
      <c r="P35" s="86"/>
      <c r="Q35" s="82"/>
    </row>
    <row r="36" spans="1:17" ht="12.75">
      <c r="A36" s="45"/>
      <c r="B36" s="45" t="s">
        <v>32</v>
      </c>
      <c r="C36" s="57"/>
      <c r="D36" s="52">
        <f t="shared" si="2"/>
        <v>0</v>
      </c>
      <c r="E36" s="57"/>
      <c r="F36" s="52">
        <f t="shared" si="3"/>
        <v>0</v>
      </c>
      <c r="G36" s="57"/>
      <c r="H36" s="52">
        <f t="shared" si="4"/>
        <v>0</v>
      </c>
      <c r="I36" s="57"/>
      <c r="J36" s="52">
        <f t="shared" si="5"/>
        <v>0</v>
      </c>
      <c r="K36" s="57"/>
      <c r="L36" s="52">
        <f t="shared" si="6"/>
        <v>0</v>
      </c>
      <c r="M36" s="48"/>
      <c r="N36" s="83"/>
      <c r="O36" s="84"/>
      <c r="P36" s="86"/>
      <c r="Q36" s="82"/>
    </row>
    <row r="37" spans="1:17" ht="12.75">
      <c r="A37" s="45"/>
      <c r="B37" s="45"/>
      <c r="C37" s="57"/>
      <c r="D37" s="52">
        <f t="shared" si="2"/>
        <v>0</v>
      </c>
      <c r="E37" s="57"/>
      <c r="F37" s="52">
        <f t="shared" si="3"/>
        <v>0</v>
      </c>
      <c r="G37" s="57"/>
      <c r="H37" s="52">
        <f t="shared" si="4"/>
        <v>0</v>
      </c>
      <c r="I37" s="57"/>
      <c r="J37" s="52">
        <f t="shared" si="5"/>
        <v>0</v>
      </c>
      <c r="K37" s="57"/>
      <c r="L37" s="52">
        <f t="shared" si="6"/>
        <v>0</v>
      </c>
      <c r="M37" s="48"/>
      <c r="N37" s="83"/>
      <c r="O37" s="84"/>
      <c r="P37" s="86"/>
      <c r="Q37" s="82"/>
    </row>
    <row r="38" spans="1:17" s="10" customFormat="1" ht="12.75" customHeight="1">
      <c r="A38" s="36" t="s">
        <v>1</v>
      </c>
      <c r="B38" s="39"/>
      <c r="C38" s="59">
        <f>SUM(C32:C37)</f>
        <v>1</v>
      </c>
      <c r="D38" s="34">
        <f>SUM(D22:D31)</f>
        <v>310389</v>
      </c>
      <c r="E38" s="59">
        <f>SUM(E32:E37)</f>
        <v>1</v>
      </c>
      <c r="F38" s="34">
        <f>SUM(F22:F31)</f>
        <v>653689</v>
      </c>
      <c r="G38" s="59">
        <f>SUM(G32:G37)</f>
        <v>1</v>
      </c>
      <c r="H38" s="34">
        <f>SUM(H22:H31)</f>
        <v>659701</v>
      </c>
      <c r="I38" s="59">
        <f>SUM(I32:I37)</f>
        <v>1</v>
      </c>
      <c r="J38" s="34">
        <f>SUM(J22:J31)</f>
        <v>657066</v>
      </c>
      <c r="K38" s="59">
        <f>SUM(K32:K37)</f>
        <v>1</v>
      </c>
      <c r="L38" s="34">
        <f>SUM(L22:L31)</f>
        <v>327513</v>
      </c>
      <c r="M38" s="31">
        <f>D38+F38+H38+J38+L38</f>
        <v>2608358</v>
      </c>
      <c r="N38" s="34">
        <f>SUM(N22:N31)</f>
        <v>1824108</v>
      </c>
      <c r="O38" s="34">
        <f>SUM(O22:O31)</f>
        <v>0</v>
      </c>
      <c r="P38" s="34">
        <f>SUM(P22:P31)</f>
        <v>0</v>
      </c>
      <c r="Q38" s="35">
        <f>SUM(Q22:Q31)</f>
        <v>784250</v>
      </c>
    </row>
    <row r="39" spans="1:17" s="10" customFormat="1" ht="12.75" customHeight="1">
      <c r="A39" s="64" t="s">
        <v>15</v>
      </c>
      <c r="B39" s="65"/>
      <c r="C39" s="49"/>
      <c r="D39" s="49"/>
      <c r="E39" s="49"/>
      <c r="F39" s="49"/>
      <c r="G39" s="49"/>
      <c r="H39" s="49"/>
      <c r="I39" s="49"/>
      <c r="J39" s="49"/>
      <c r="K39" s="49"/>
      <c r="L39" s="49"/>
      <c r="M39" s="50"/>
      <c r="N39" s="49"/>
      <c r="O39" s="49"/>
      <c r="P39" s="49"/>
      <c r="Q39" s="89"/>
    </row>
    <row r="40" spans="1:17" s="2" customFormat="1" ht="12.75">
      <c r="A40" s="96" t="s">
        <v>230</v>
      </c>
      <c r="B40" s="82"/>
      <c r="C40" s="52"/>
      <c r="D40" s="17">
        <v>15004</v>
      </c>
      <c r="E40" s="52"/>
      <c r="F40" s="17">
        <v>30518</v>
      </c>
      <c r="G40" s="52"/>
      <c r="H40" s="17">
        <v>31036</v>
      </c>
      <c r="I40" s="52"/>
      <c r="J40" s="17">
        <v>31564</v>
      </c>
      <c r="K40" s="52"/>
      <c r="L40" s="17">
        <v>16050</v>
      </c>
      <c r="M40" s="32">
        <f aca="true" t="shared" si="7" ref="M40:M46">SUM(C40:L40)</f>
        <v>124172</v>
      </c>
      <c r="N40" s="8">
        <f>M40</f>
        <v>124172</v>
      </c>
      <c r="O40" s="18"/>
      <c r="P40" s="17"/>
      <c r="Q40" s="90"/>
    </row>
    <row r="41" spans="1:17" s="2" customFormat="1" ht="12.75">
      <c r="A41" s="96" t="s">
        <v>231</v>
      </c>
      <c r="B41" s="82"/>
      <c r="C41" s="52"/>
      <c r="D41" s="17">
        <v>4501</v>
      </c>
      <c r="E41" s="52"/>
      <c r="F41" s="17">
        <v>9155</v>
      </c>
      <c r="G41" s="52"/>
      <c r="H41" s="17">
        <v>9311</v>
      </c>
      <c r="I41" s="52"/>
      <c r="J41" s="17">
        <v>9469</v>
      </c>
      <c r="K41" s="52"/>
      <c r="L41" s="17">
        <v>4815</v>
      </c>
      <c r="M41" s="32">
        <f t="shared" si="7"/>
        <v>37251</v>
      </c>
      <c r="N41" s="8">
        <f>M41</f>
        <v>37251</v>
      </c>
      <c r="O41" s="18"/>
      <c r="P41" s="17"/>
      <c r="Q41" s="90"/>
    </row>
    <row r="42" spans="1:17" s="2" customFormat="1" ht="12.75">
      <c r="A42" s="96" t="s">
        <v>247</v>
      </c>
      <c r="B42" s="82"/>
      <c r="C42" s="52"/>
      <c r="D42" s="17">
        <v>13393</v>
      </c>
      <c r="E42" s="52"/>
      <c r="F42" s="17">
        <v>27241</v>
      </c>
      <c r="G42" s="52"/>
      <c r="H42" s="17">
        <v>27704</v>
      </c>
      <c r="I42" s="52"/>
      <c r="J42" s="17">
        <v>28175</v>
      </c>
      <c r="K42" s="52"/>
      <c r="L42" s="17">
        <v>14327</v>
      </c>
      <c r="M42" s="32">
        <f t="shared" si="7"/>
        <v>110840</v>
      </c>
      <c r="N42" s="8">
        <f>M42</f>
        <v>110840</v>
      </c>
      <c r="O42" s="18"/>
      <c r="P42" s="17"/>
      <c r="Q42" s="90"/>
    </row>
    <row r="43" spans="1:17" s="2" customFormat="1" ht="12.75">
      <c r="A43" s="96" t="s">
        <v>248</v>
      </c>
      <c r="B43" s="82"/>
      <c r="C43" s="52"/>
      <c r="D43" s="17">
        <v>4018</v>
      </c>
      <c r="E43" s="52"/>
      <c r="F43" s="17">
        <v>8172</v>
      </c>
      <c r="G43" s="52"/>
      <c r="H43" s="2">
        <v>8311</v>
      </c>
      <c r="I43" s="52"/>
      <c r="J43" s="17">
        <v>8452</v>
      </c>
      <c r="K43" s="52"/>
      <c r="L43" s="17">
        <v>4298</v>
      </c>
      <c r="M43" s="32">
        <f t="shared" si="7"/>
        <v>33251</v>
      </c>
      <c r="N43" s="8">
        <f>M43</f>
        <v>33251</v>
      </c>
      <c r="O43" s="18"/>
      <c r="P43" s="17"/>
      <c r="Q43" s="90"/>
    </row>
    <row r="44" spans="1:17" s="2" customFormat="1" ht="12.75">
      <c r="A44" s="96" t="s">
        <v>193</v>
      </c>
      <c r="B44" s="82"/>
      <c r="C44" s="52"/>
      <c r="D44" s="17">
        <v>31980</v>
      </c>
      <c r="E44" s="52"/>
      <c r="F44" s="17">
        <v>63960</v>
      </c>
      <c r="G44" s="52"/>
      <c r="H44" s="17">
        <v>63960</v>
      </c>
      <c r="I44" s="52"/>
      <c r="J44" s="17">
        <v>63960</v>
      </c>
      <c r="K44" s="52"/>
      <c r="L44" s="17">
        <v>31980</v>
      </c>
      <c r="M44" s="32">
        <f t="shared" si="7"/>
        <v>255840</v>
      </c>
      <c r="N44" s="8"/>
      <c r="O44" s="18"/>
      <c r="P44" s="17"/>
      <c r="Q44" s="102">
        <f>SUM(M44)</f>
        <v>255840</v>
      </c>
    </row>
    <row r="45" spans="1:17" s="2" customFormat="1" ht="12.75">
      <c r="A45" s="96" t="s">
        <v>194</v>
      </c>
      <c r="B45" s="82"/>
      <c r="C45" s="52"/>
      <c r="D45" s="100">
        <v>10000</v>
      </c>
      <c r="E45" s="52"/>
      <c r="F45" s="17">
        <v>20000</v>
      </c>
      <c r="G45" s="52"/>
      <c r="H45" s="17">
        <v>20000</v>
      </c>
      <c r="I45" s="52"/>
      <c r="J45" s="17">
        <v>20000</v>
      </c>
      <c r="K45" s="52"/>
      <c r="L45" s="17">
        <v>10000</v>
      </c>
      <c r="M45" s="32">
        <f t="shared" si="7"/>
        <v>80000</v>
      </c>
      <c r="N45" s="8">
        <f>M45</f>
        <v>80000</v>
      </c>
      <c r="O45" s="18"/>
      <c r="P45" s="17"/>
      <c r="Q45" s="90"/>
    </row>
    <row r="46" spans="1:17" s="2" customFormat="1" ht="12.75">
      <c r="A46" s="96"/>
      <c r="B46" s="82"/>
      <c r="C46" s="52"/>
      <c r="D46" s="17"/>
      <c r="E46" s="52"/>
      <c r="F46" s="17"/>
      <c r="G46" s="52"/>
      <c r="H46" s="17"/>
      <c r="I46" s="52"/>
      <c r="J46" s="17"/>
      <c r="K46" s="52"/>
      <c r="L46" s="17"/>
      <c r="M46" s="32">
        <f t="shared" si="7"/>
        <v>0</v>
      </c>
      <c r="N46" s="8"/>
      <c r="O46" s="18"/>
      <c r="P46" s="17"/>
      <c r="Q46" s="90"/>
    </row>
    <row r="47" spans="1:17" ht="12.75">
      <c r="A47" s="45" t="s">
        <v>191</v>
      </c>
      <c r="B47" s="44" t="s">
        <v>72</v>
      </c>
      <c r="C47" s="57">
        <v>0.4</v>
      </c>
      <c r="D47" s="52">
        <f>D$50*C47</f>
        <v>31558.4</v>
      </c>
      <c r="E47" s="57">
        <v>0.4</v>
      </c>
      <c r="F47" s="52">
        <f>F$50*E47</f>
        <v>63618.4</v>
      </c>
      <c r="G47" s="57">
        <v>0.4</v>
      </c>
      <c r="H47" s="52">
        <f>H$50*G47</f>
        <v>64128.8</v>
      </c>
      <c r="I47" s="57">
        <v>0.4</v>
      </c>
      <c r="J47" s="52">
        <f>J$50*I47</f>
        <v>64648</v>
      </c>
      <c r="K47" s="57">
        <v>0.4</v>
      </c>
      <c r="L47" s="52">
        <f>L$50*K47</f>
        <v>32588</v>
      </c>
      <c r="M47" s="48"/>
      <c r="N47" s="83"/>
      <c r="O47" s="84"/>
      <c r="P47" s="86"/>
      <c r="Q47" s="82"/>
    </row>
    <row r="48" spans="1:17" ht="12.75">
      <c r="A48" s="45" t="s">
        <v>192</v>
      </c>
      <c r="B48" s="44" t="s">
        <v>62</v>
      </c>
      <c r="C48" s="57">
        <v>0.6</v>
      </c>
      <c r="D48" s="52">
        <f>D$50*C48</f>
        <v>47337.6</v>
      </c>
      <c r="E48" s="57">
        <v>0.6</v>
      </c>
      <c r="F48" s="52">
        <f>F$50*E48</f>
        <v>95427.59999999999</v>
      </c>
      <c r="G48" s="57">
        <v>0.6</v>
      </c>
      <c r="H48" s="52">
        <f>H$50*G48</f>
        <v>96193.2</v>
      </c>
      <c r="I48" s="57">
        <v>0.6</v>
      </c>
      <c r="J48" s="52">
        <f>J$50*I48</f>
        <v>96972</v>
      </c>
      <c r="K48" s="57">
        <v>0.6</v>
      </c>
      <c r="L48" s="52">
        <f>L$50*K48</f>
        <v>48882</v>
      </c>
      <c r="M48" s="48"/>
      <c r="N48" s="83"/>
      <c r="O48" s="84"/>
      <c r="P48" s="86"/>
      <c r="Q48" s="82"/>
    </row>
    <row r="49" spans="1:17" ht="12.75">
      <c r="A49" s="44"/>
      <c r="B49" s="44" t="s">
        <v>32</v>
      </c>
      <c r="C49" s="57"/>
      <c r="D49" s="52">
        <f>D$50*C49</f>
        <v>0</v>
      </c>
      <c r="E49" s="57"/>
      <c r="F49" s="52">
        <f>F$50*E49</f>
        <v>0</v>
      </c>
      <c r="G49" s="57"/>
      <c r="H49" s="52">
        <f>H$50*G49</f>
        <v>0</v>
      </c>
      <c r="I49" s="57"/>
      <c r="J49" s="52">
        <f>J$50*I49</f>
        <v>0</v>
      </c>
      <c r="K49" s="57"/>
      <c r="L49" s="52">
        <f>L$50*K49</f>
        <v>0</v>
      </c>
      <c r="M49" s="48"/>
      <c r="N49" s="83"/>
      <c r="O49" s="84"/>
      <c r="P49" s="86"/>
      <c r="Q49" s="82"/>
    </row>
    <row r="50" spans="1:17" s="10" customFormat="1" ht="15">
      <c r="A50" s="36" t="s">
        <v>1</v>
      </c>
      <c r="B50" s="39"/>
      <c r="C50" s="59">
        <f>SUM(C47:C49)</f>
        <v>1</v>
      </c>
      <c r="D50" s="34">
        <f>SUM(D40:D46)</f>
        <v>78896</v>
      </c>
      <c r="E50" s="59">
        <f>SUM(E47:E49)</f>
        <v>1</v>
      </c>
      <c r="F50" s="34">
        <f>SUM(F40:F46)</f>
        <v>159046</v>
      </c>
      <c r="G50" s="59">
        <f>SUM(G47:G49)</f>
        <v>1</v>
      </c>
      <c r="H50" s="34">
        <f>SUM(H40:H46)</f>
        <v>160322</v>
      </c>
      <c r="I50" s="59">
        <f>SUM(I47:I49)</f>
        <v>1</v>
      </c>
      <c r="J50" s="34">
        <f>SUM(J40:J46)</f>
        <v>161620</v>
      </c>
      <c r="K50" s="59">
        <f>SUM(K47:K49)</f>
        <v>1</v>
      </c>
      <c r="L50" s="34">
        <f>SUM(L40:L46)</f>
        <v>81470</v>
      </c>
      <c r="M50" s="31">
        <f>D50+F50+H50+J50+L50</f>
        <v>641354</v>
      </c>
      <c r="N50" s="34">
        <f>SUM(N40:N46)</f>
        <v>385514</v>
      </c>
      <c r="O50" s="34">
        <f>SUM(O40:O46)</f>
        <v>0</v>
      </c>
      <c r="P50" s="34">
        <f>SUM(P40:P46)</f>
        <v>0</v>
      </c>
      <c r="Q50" s="35">
        <f>SUM(Q40:Q46)</f>
        <v>255840</v>
      </c>
    </row>
    <row r="51" spans="1:17" s="10" customFormat="1" ht="15" customHeight="1">
      <c r="A51" s="64" t="s">
        <v>242</v>
      </c>
      <c r="B51" s="65"/>
      <c r="C51" s="49"/>
      <c r="D51" s="49"/>
      <c r="E51" s="49"/>
      <c r="F51" s="49"/>
      <c r="G51" s="49"/>
      <c r="H51" s="49"/>
      <c r="I51" s="49"/>
      <c r="J51" s="49"/>
      <c r="K51" s="49"/>
      <c r="L51" s="49"/>
      <c r="M51" s="50"/>
      <c r="N51" s="49"/>
      <c r="O51" s="49"/>
      <c r="P51" s="49"/>
      <c r="Q51" s="89"/>
    </row>
    <row r="52" spans="1:17" ht="12.75">
      <c r="A52" s="6" t="s">
        <v>233</v>
      </c>
      <c r="B52" s="82"/>
      <c r="C52" s="52"/>
      <c r="D52" s="17">
        <v>70018</v>
      </c>
      <c r="E52" s="52"/>
      <c r="F52" s="17">
        <v>142416</v>
      </c>
      <c r="G52" s="52"/>
      <c r="H52" s="17">
        <v>144837</v>
      </c>
      <c r="I52" s="52"/>
      <c r="J52" s="17">
        <v>147299</v>
      </c>
      <c r="K52" s="52"/>
      <c r="L52" s="17">
        <v>74902</v>
      </c>
      <c r="M52" s="32">
        <f aca="true" t="shared" si="8" ref="M52:M57">SUM(C52:L52)</f>
        <v>579472</v>
      </c>
      <c r="N52" s="8">
        <f>SUM(M52-O52)</f>
        <v>179472</v>
      </c>
      <c r="O52" s="18">
        <v>400000</v>
      </c>
      <c r="P52" s="17"/>
      <c r="Q52" s="47"/>
    </row>
    <row r="53" spans="1:17" ht="12.75">
      <c r="A53" s="6" t="s">
        <v>234</v>
      </c>
      <c r="B53" s="82"/>
      <c r="C53" s="52"/>
      <c r="D53" s="17">
        <v>21005</v>
      </c>
      <c r="E53" s="52"/>
      <c r="F53" s="17">
        <v>42725</v>
      </c>
      <c r="G53" s="52"/>
      <c r="H53" s="17">
        <v>43451</v>
      </c>
      <c r="I53" s="52"/>
      <c r="J53" s="17">
        <v>44190</v>
      </c>
      <c r="K53" s="52"/>
      <c r="L53" s="17">
        <v>22470</v>
      </c>
      <c r="M53" s="32">
        <f t="shared" si="8"/>
        <v>173841</v>
      </c>
      <c r="N53" s="8">
        <f>SUM(M53-O53)</f>
        <v>54097</v>
      </c>
      <c r="O53" s="18">
        <v>119744</v>
      </c>
      <c r="P53" s="17"/>
      <c r="Q53" s="47"/>
    </row>
    <row r="54" spans="1:17" ht="12.75">
      <c r="A54" s="6" t="s">
        <v>194</v>
      </c>
      <c r="B54" s="82"/>
      <c r="C54" s="52"/>
      <c r="D54" s="17">
        <v>15000</v>
      </c>
      <c r="E54" s="52"/>
      <c r="F54" s="17">
        <v>30000</v>
      </c>
      <c r="G54" s="52"/>
      <c r="H54" s="17">
        <v>30000</v>
      </c>
      <c r="I54" s="52"/>
      <c r="J54" s="17">
        <v>30000</v>
      </c>
      <c r="K54" s="52"/>
      <c r="L54" s="17">
        <v>15000</v>
      </c>
      <c r="M54" s="32">
        <f t="shared" si="8"/>
        <v>120000</v>
      </c>
      <c r="N54" s="8">
        <f>SUM(M54)</f>
        <v>120000</v>
      </c>
      <c r="O54" s="18"/>
      <c r="P54" s="17"/>
      <c r="Q54" s="47"/>
    </row>
    <row r="55" spans="1:17" ht="12.75">
      <c r="A55" s="6" t="s">
        <v>250</v>
      </c>
      <c r="B55" s="82"/>
      <c r="C55" s="52"/>
      <c r="D55" s="17">
        <v>30000</v>
      </c>
      <c r="E55" s="52"/>
      <c r="F55" s="17">
        <v>60000</v>
      </c>
      <c r="G55" s="52"/>
      <c r="H55" s="17">
        <v>60000</v>
      </c>
      <c r="I55" s="52"/>
      <c r="J55" s="17">
        <v>60000</v>
      </c>
      <c r="K55" s="52"/>
      <c r="L55" s="17">
        <v>30000</v>
      </c>
      <c r="M55" s="32">
        <f t="shared" si="8"/>
        <v>240000</v>
      </c>
      <c r="N55" s="8">
        <f>SUM(M55)</f>
        <v>240000</v>
      </c>
      <c r="O55" s="18"/>
      <c r="P55" s="17"/>
      <c r="Q55" s="47"/>
    </row>
    <row r="56" spans="1:17" ht="12.75">
      <c r="A56" s="6" t="s">
        <v>251</v>
      </c>
      <c r="B56" s="82"/>
      <c r="C56" s="52"/>
      <c r="D56" s="17">
        <v>50000</v>
      </c>
      <c r="E56" s="52"/>
      <c r="F56" s="17">
        <v>103000</v>
      </c>
      <c r="G56" s="52"/>
      <c r="H56" s="17">
        <v>106000</v>
      </c>
      <c r="I56" s="52"/>
      <c r="J56" s="17">
        <v>109000</v>
      </c>
      <c r="K56" s="52"/>
      <c r="L56" s="17">
        <v>56000</v>
      </c>
      <c r="M56" s="32">
        <f t="shared" si="8"/>
        <v>424000</v>
      </c>
      <c r="N56" s="18">
        <f>SUM(M56)</f>
        <v>424000</v>
      </c>
      <c r="P56" s="17"/>
      <c r="Q56" s="47"/>
    </row>
    <row r="57" spans="1:17" ht="12.75">
      <c r="A57" s="6"/>
      <c r="B57" s="82"/>
      <c r="C57" s="52"/>
      <c r="D57" s="17"/>
      <c r="E57" s="52"/>
      <c r="F57" s="17"/>
      <c r="G57" s="52"/>
      <c r="H57" s="17"/>
      <c r="I57" s="52"/>
      <c r="J57" s="17"/>
      <c r="K57" s="52"/>
      <c r="L57" s="17"/>
      <c r="M57" s="32">
        <f t="shared" si="8"/>
        <v>0</v>
      </c>
      <c r="N57" s="8"/>
      <c r="O57" s="18"/>
      <c r="P57" s="17"/>
      <c r="Q57" s="47"/>
    </row>
    <row r="58" spans="1:17" ht="12.75">
      <c r="A58" s="44" t="s">
        <v>202</v>
      </c>
      <c r="B58" s="44" t="s">
        <v>181</v>
      </c>
      <c r="C58" s="57">
        <v>0.6</v>
      </c>
      <c r="D58" s="52">
        <f>D$61*C58</f>
        <v>111613.8</v>
      </c>
      <c r="E58" s="57">
        <v>0.6</v>
      </c>
      <c r="F58" s="52">
        <f>F$61*E58</f>
        <v>226884.6</v>
      </c>
      <c r="G58" s="57">
        <v>0.6</v>
      </c>
      <c r="H58" s="52">
        <f>H$61*G58</f>
        <v>230572.8</v>
      </c>
      <c r="I58" s="57">
        <v>0.6</v>
      </c>
      <c r="J58" s="52">
        <f>J$61*I58</f>
        <v>234293.4</v>
      </c>
      <c r="K58" s="57">
        <v>0.6</v>
      </c>
      <c r="L58" s="52">
        <f>L$61*K58</f>
        <v>119023.2</v>
      </c>
      <c r="M58" s="48"/>
      <c r="N58" s="83"/>
      <c r="O58" s="84"/>
      <c r="P58" s="86"/>
      <c r="Q58" s="82"/>
    </row>
    <row r="59" spans="1:17" ht="12.75">
      <c r="A59" s="44" t="s">
        <v>232</v>
      </c>
      <c r="B59" s="44" t="s">
        <v>93</v>
      </c>
      <c r="C59" s="57">
        <v>0.4</v>
      </c>
      <c r="D59" s="52">
        <f>D$61*C59</f>
        <v>74409.2</v>
      </c>
      <c r="E59" s="57">
        <v>0.4</v>
      </c>
      <c r="F59" s="52">
        <f>F$61*E59</f>
        <v>151256.4</v>
      </c>
      <c r="G59" s="57">
        <v>0.4</v>
      </c>
      <c r="H59" s="52">
        <f>H$61*G59</f>
        <v>153715.2</v>
      </c>
      <c r="I59" s="57">
        <v>0.4</v>
      </c>
      <c r="J59" s="52">
        <f>J$61*I59</f>
        <v>156195.6</v>
      </c>
      <c r="K59" s="57">
        <v>0.4</v>
      </c>
      <c r="L59" s="52">
        <f>L$61*K59</f>
        <v>79348.8</v>
      </c>
      <c r="M59" s="48"/>
      <c r="N59" s="83"/>
      <c r="O59" s="84"/>
      <c r="P59" s="86"/>
      <c r="Q59" s="82"/>
    </row>
    <row r="60" spans="1:17" ht="12.75">
      <c r="A60" s="44"/>
      <c r="B60" s="44" t="s">
        <v>32</v>
      </c>
      <c r="C60" s="57"/>
      <c r="D60" s="52">
        <f>D$61*C60</f>
        <v>0</v>
      </c>
      <c r="E60" s="57"/>
      <c r="F60" s="52">
        <f>F$61*E60</f>
        <v>0</v>
      </c>
      <c r="G60" s="57"/>
      <c r="H60" s="52">
        <f>H$61*G60</f>
        <v>0</v>
      </c>
      <c r="I60" s="57"/>
      <c r="J60" s="52">
        <f>J$61*I60</f>
        <v>0</v>
      </c>
      <c r="K60" s="57"/>
      <c r="L60" s="52">
        <f>L$61*K60</f>
        <v>0</v>
      </c>
      <c r="M60" s="48"/>
      <c r="N60" s="83"/>
      <c r="O60" s="84"/>
      <c r="P60" s="86"/>
      <c r="Q60" s="82"/>
    </row>
    <row r="61" spans="1:17" s="9" customFormat="1" ht="14.25">
      <c r="A61" s="36" t="s">
        <v>1</v>
      </c>
      <c r="B61" s="40"/>
      <c r="C61" s="59">
        <f>SUM(C58:C60)</f>
        <v>1</v>
      </c>
      <c r="D61" s="34">
        <f>SUM(D52:D57)</f>
        <v>186023</v>
      </c>
      <c r="E61" s="59">
        <f>SUM(E58:E60)</f>
        <v>1</v>
      </c>
      <c r="F61" s="34">
        <f>SUM(F52:F57)</f>
        <v>378141</v>
      </c>
      <c r="G61" s="59">
        <f>SUM(G58:G60)</f>
        <v>1</v>
      </c>
      <c r="H61" s="34">
        <f>SUM(H52:H57)</f>
        <v>384288</v>
      </c>
      <c r="I61" s="59">
        <f>SUM(I58:I60)</f>
        <v>1</v>
      </c>
      <c r="J61" s="34">
        <f>SUM(J52:J57)</f>
        <v>390489</v>
      </c>
      <c r="K61" s="59">
        <f>SUM(K58:K60)</f>
        <v>1</v>
      </c>
      <c r="L61" s="34">
        <f>SUM(L52:L57)</f>
        <v>198372</v>
      </c>
      <c r="M61" s="31">
        <f>D61+F61+H61+J61+L61</f>
        <v>1537313</v>
      </c>
      <c r="N61" s="34">
        <f>SUM(N52:N57)</f>
        <v>1017569</v>
      </c>
      <c r="O61" s="34">
        <f>SUM(O52:O57)</f>
        <v>519744</v>
      </c>
      <c r="P61" s="34">
        <f>SUM(P52:P57)</f>
        <v>0</v>
      </c>
      <c r="Q61" s="35">
        <f>SUM(Q52:Q57)</f>
        <v>0</v>
      </c>
    </row>
    <row r="62" spans="1:17" s="9" customFormat="1" ht="14.25">
      <c r="A62" s="64" t="s">
        <v>19</v>
      </c>
      <c r="B62" s="68"/>
      <c r="C62" s="49"/>
      <c r="D62" s="49"/>
      <c r="E62" s="49"/>
      <c r="F62" s="49"/>
      <c r="G62" s="49"/>
      <c r="H62" s="49"/>
      <c r="I62" s="49"/>
      <c r="J62" s="49"/>
      <c r="K62" s="49"/>
      <c r="L62" s="49"/>
      <c r="M62" s="50"/>
      <c r="N62" s="49"/>
      <c r="O62" s="49"/>
      <c r="P62" s="49"/>
      <c r="Q62" s="91"/>
    </row>
    <row r="63" spans="1:17" ht="12.75">
      <c r="A63" s="96" t="s">
        <v>210</v>
      </c>
      <c r="B63" s="82"/>
      <c r="C63" s="52"/>
      <c r="D63" s="17">
        <v>30008</v>
      </c>
      <c r="E63" s="52"/>
      <c r="F63" s="17">
        <v>61035</v>
      </c>
      <c r="G63" s="52"/>
      <c r="H63" s="17">
        <v>62073</v>
      </c>
      <c r="I63" s="52"/>
      <c r="J63" s="17">
        <v>63128</v>
      </c>
      <c r="K63" s="52"/>
      <c r="L63" s="17">
        <v>32101</v>
      </c>
      <c r="M63" s="32">
        <f aca="true" t="shared" si="9" ref="M63:M68">SUM(C63:L63)</f>
        <v>248345</v>
      </c>
      <c r="N63" s="8">
        <f>M63</f>
        <v>248345</v>
      </c>
      <c r="O63" s="18"/>
      <c r="P63" s="17"/>
      <c r="Q63" s="47"/>
    </row>
    <row r="64" spans="1:17" ht="12.75">
      <c r="A64" s="96" t="s">
        <v>210</v>
      </c>
      <c r="B64" s="82"/>
      <c r="C64" s="52"/>
      <c r="D64" s="17">
        <v>9002</v>
      </c>
      <c r="E64" s="52"/>
      <c r="F64" s="17">
        <v>18311</v>
      </c>
      <c r="G64" s="52"/>
      <c r="H64" s="17">
        <v>18622</v>
      </c>
      <c r="I64" s="52"/>
      <c r="J64" s="17">
        <v>18938</v>
      </c>
      <c r="K64" s="52"/>
      <c r="L64" s="17">
        <v>9630</v>
      </c>
      <c r="M64" s="32">
        <f t="shared" si="9"/>
        <v>74503</v>
      </c>
      <c r="N64" s="8">
        <f>M64</f>
        <v>74503</v>
      </c>
      <c r="O64" s="18"/>
      <c r="P64" s="17"/>
      <c r="Q64" s="47"/>
    </row>
    <row r="65" spans="1:17" ht="12.75">
      <c r="A65" s="96" t="s">
        <v>212</v>
      </c>
      <c r="B65" s="82"/>
      <c r="C65" s="52"/>
      <c r="D65" s="17">
        <v>25610</v>
      </c>
      <c r="E65" s="52"/>
      <c r="F65" s="17">
        <v>44220</v>
      </c>
      <c r="G65" s="52"/>
      <c r="H65" s="17">
        <v>44220</v>
      </c>
      <c r="I65" s="52"/>
      <c r="J65" s="17">
        <v>52970</v>
      </c>
      <c r="K65" s="52"/>
      <c r="L65" s="17">
        <v>25610</v>
      </c>
      <c r="M65" s="32">
        <f t="shared" si="9"/>
        <v>192630</v>
      </c>
      <c r="N65" s="8"/>
      <c r="O65" s="18"/>
      <c r="P65" s="17"/>
      <c r="Q65" s="97">
        <f>M65</f>
        <v>192630</v>
      </c>
    </row>
    <row r="66" spans="1:17" ht="12.75">
      <c r="A66" s="96" t="s">
        <v>190</v>
      </c>
      <c r="B66" s="82"/>
      <c r="C66" s="52"/>
      <c r="D66" s="17">
        <v>10000</v>
      </c>
      <c r="E66" s="52"/>
      <c r="F66" s="17">
        <v>20000</v>
      </c>
      <c r="G66" s="52"/>
      <c r="H66" s="17">
        <v>20000</v>
      </c>
      <c r="I66" s="52"/>
      <c r="J66" s="17">
        <v>20000</v>
      </c>
      <c r="K66" s="52"/>
      <c r="L66" s="17">
        <v>10000</v>
      </c>
      <c r="M66" s="32">
        <f t="shared" si="9"/>
        <v>80000</v>
      </c>
      <c r="N66" s="8">
        <f>M66</f>
        <v>80000</v>
      </c>
      <c r="P66" s="17"/>
      <c r="Q66" s="47"/>
    </row>
    <row r="67" spans="1:17" ht="12.75">
      <c r="A67" s="6" t="s">
        <v>201</v>
      </c>
      <c r="B67" s="82"/>
      <c r="C67" s="52"/>
      <c r="D67" s="17">
        <v>3000</v>
      </c>
      <c r="E67" s="52"/>
      <c r="F67" s="17">
        <v>6000</v>
      </c>
      <c r="G67" s="52"/>
      <c r="H67" s="17">
        <v>6500</v>
      </c>
      <c r="I67" s="52"/>
      <c r="J67" s="17">
        <v>7000</v>
      </c>
      <c r="K67" s="52"/>
      <c r="L67" s="17">
        <v>3500</v>
      </c>
      <c r="M67" s="32">
        <f t="shared" si="9"/>
        <v>26000</v>
      </c>
      <c r="N67" s="8">
        <f>M67</f>
        <v>26000</v>
      </c>
      <c r="O67" s="18"/>
      <c r="P67" s="17"/>
      <c r="Q67" s="47"/>
    </row>
    <row r="68" spans="1:17" ht="12.75">
      <c r="A68" s="6"/>
      <c r="B68" s="82"/>
      <c r="C68" s="52"/>
      <c r="D68" s="17"/>
      <c r="E68" s="52"/>
      <c r="F68" s="17"/>
      <c r="G68" s="52"/>
      <c r="H68" s="17"/>
      <c r="I68" s="52"/>
      <c r="J68" s="17"/>
      <c r="K68" s="52"/>
      <c r="L68" s="17"/>
      <c r="M68" s="32">
        <f t="shared" si="9"/>
        <v>0</v>
      </c>
      <c r="N68" s="8"/>
      <c r="O68" s="18"/>
      <c r="P68" s="17"/>
      <c r="Q68" s="47"/>
    </row>
    <row r="69" spans="1:17" ht="12.75">
      <c r="A69" s="45" t="s">
        <v>188</v>
      </c>
      <c r="B69" s="45" t="s">
        <v>20</v>
      </c>
      <c r="C69" s="57">
        <v>0.3</v>
      </c>
      <c r="D69" s="52">
        <f>D$73*C69</f>
        <v>23286</v>
      </c>
      <c r="E69" s="57">
        <v>0.3</v>
      </c>
      <c r="F69" s="52">
        <f>F$73*E69</f>
        <v>44869.799999999996</v>
      </c>
      <c r="G69" s="57">
        <v>0.3</v>
      </c>
      <c r="H69" s="52">
        <f>H$73*G69</f>
        <v>45424.5</v>
      </c>
      <c r="I69" s="57">
        <v>0.3</v>
      </c>
      <c r="J69" s="52">
        <f>J$73*I69</f>
        <v>48610.799999999996</v>
      </c>
      <c r="K69" s="57">
        <v>0.3</v>
      </c>
      <c r="L69" s="52">
        <f>L$73*K69</f>
        <v>24252.3</v>
      </c>
      <c r="M69" s="48"/>
      <c r="N69" s="83"/>
      <c r="O69" s="84"/>
      <c r="P69" s="86"/>
      <c r="Q69" s="82"/>
    </row>
    <row r="70" spans="1:17" ht="12.75">
      <c r="A70" s="45" t="s">
        <v>205</v>
      </c>
      <c r="B70" s="44" t="s">
        <v>115</v>
      </c>
      <c r="C70" s="57">
        <v>0.45</v>
      </c>
      <c r="D70" s="52">
        <f>D$73*C70</f>
        <v>34929</v>
      </c>
      <c r="E70" s="57">
        <v>0.05</v>
      </c>
      <c r="F70" s="52">
        <f>F$73*E70</f>
        <v>7478.3</v>
      </c>
      <c r="G70" s="57">
        <v>0.5</v>
      </c>
      <c r="H70" s="52">
        <f>H$73*G70</f>
        <v>75707.5</v>
      </c>
      <c r="I70" s="57">
        <v>0.05</v>
      </c>
      <c r="J70" s="52">
        <f>J$73*I70</f>
        <v>8101.8</v>
      </c>
      <c r="K70" s="57">
        <v>0.5</v>
      </c>
      <c r="L70" s="52">
        <f>L$73*K70</f>
        <v>40420.5</v>
      </c>
      <c r="M70" s="48"/>
      <c r="N70" s="83"/>
      <c r="O70" s="84"/>
      <c r="P70" s="86"/>
      <c r="Q70" s="82"/>
    </row>
    <row r="71" spans="1:17" ht="12.75">
      <c r="A71" s="45" t="s">
        <v>206</v>
      </c>
      <c r="B71" s="44" t="s">
        <v>118</v>
      </c>
      <c r="C71" s="57">
        <v>0.25</v>
      </c>
      <c r="D71" s="52">
        <f>D$73*C71</f>
        <v>19405</v>
      </c>
      <c r="E71" s="57">
        <v>0.7</v>
      </c>
      <c r="F71" s="52">
        <f>F$73*E71</f>
        <v>104696.2</v>
      </c>
      <c r="G71" s="57">
        <v>0.2</v>
      </c>
      <c r="H71" s="52">
        <f>H$73*G71</f>
        <v>30283</v>
      </c>
      <c r="I71" s="57">
        <v>0.7</v>
      </c>
      <c r="J71" s="52">
        <f>J$73*I71</f>
        <v>113425.2</v>
      </c>
      <c r="K71" s="57">
        <v>0.2</v>
      </c>
      <c r="L71" s="52">
        <f>L$73*K71</f>
        <v>16168.2</v>
      </c>
      <c r="M71" s="48"/>
      <c r="N71" s="83"/>
      <c r="O71" s="84"/>
      <c r="P71" s="86"/>
      <c r="Q71" s="82"/>
    </row>
    <row r="72" spans="1:17" ht="14.25">
      <c r="A72" s="45"/>
      <c r="B72" s="44"/>
      <c r="C72" s="57"/>
      <c r="D72" s="52">
        <f>D$73*C72</f>
        <v>0</v>
      </c>
      <c r="E72" s="57"/>
      <c r="F72" s="52">
        <f>F$73*E72</f>
        <v>0</v>
      </c>
      <c r="G72" s="57"/>
      <c r="H72" s="52">
        <f>H$73*G72</f>
        <v>0</v>
      </c>
      <c r="I72" s="57"/>
      <c r="J72" s="52">
        <f>J$73*I72</f>
        <v>0</v>
      </c>
      <c r="K72" s="57"/>
      <c r="L72" s="52">
        <f>L$73*K72</f>
        <v>0</v>
      </c>
      <c r="M72" s="48"/>
      <c r="N72" s="83"/>
      <c r="O72" s="85"/>
      <c r="P72" s="86"/>
      <c r="Q72" s="82"/>
    </row>
    <row r="73" spans="1:17" ht="12.75">
      <c r="A73" s="36" t="s">
        <v>1</v>
      </c>
      <c r="B73" s="38"/>
      <c r="C73" s="59">
        <f>SUM(C69:C72)</f>
        <v>1</v>
      </c>
      <c r="D73" s="34">
        <f>SUM(D63:D68)</f>
        <v>77620</v>
      </c>
      <c r="E73" s="59">
        <f>SUM(E69:E72)</f>
        <v>1.0499999999999998</v>
      </c>
      <c r="F73" s="34">
        <f>SUM(F63:F68)</f>
        <v>149566</v>
      </c>
      <c r="G73" s="59">
        <f>SUM(G69:G72)</f>
        <v>1</v>
      </c>
      <c r="H73" s="34">
        <f>SUM(H63:H68)</f>
        <v>151415</v>
      </c>
      <c r="I73" s="59">
        <f>SUM(I69:I72)</f>
        <v>1.0499999999999998</v>
      </c>
      <c r="J73" s="34">
        <f>SUM(J63:J68)</f>
        <v>162036</v>
      </c>
      <c r="K73" s="59">
        <f>SUM(K69:K72)</f>
        <v>1</v>
      </c>
      <c r="L73" s="34">
        <f>SUM(L63:L68)</f>
        <v>80841</v>
      </c>
      <c r="M73" s="31">
        <f>D73+F73+H73+J73+L73</f>
        <v>621478</v>
      </c>
      <c r="N73" s="34">
        <f>SUM(N63:N68)</f>
        <v>428848</v>
      </c>
      <c r="O73" s="34">
        <f>SUM(O63:O68)</f>
        <v>0</v>
      </c>
      <c r="P73" s="34">
        <f>SUM(P63:P68)</f>
        <v>0</v>
      </c>
      <c r="Q73" s="35">
        <f>SUM(Q63:Q68)</f>
        <v>192630</v>
      </c>
    </row>
    <row r="74" spans="1:17" ht="12.75">
      <c r="A74" s="64" t="s">
        <v>22</v>
      </c>
      <c r="B74" s="67"/>
      <c r="C74" s="49"/>
      <c r="D74" s="49"/>
      <c r="E74" s="49"/>
      <c r="F74" s="49"/>
      <c r="G74" s="49"/>
      <c r="H74" s="49"/>
      <c r="I74" s="49"/>
      <c r="J74" s="49"/>
      <c r="K74" s="49"/>
      <c r="L74" s="49"/>
      <c r="M74" s="50"/>
      <c r="N74" s="49"/>
      <c r="O74" s="49"/>
      <c r="P74" s="49"/>
      <c r="Q74" s="72"/>
    </row>
    <row r="75" spans="1:17" ht="12.75">
      <c r="A75" s="6"/>
      <c r="B75" s="82"/>
      <c r="C75" s="52"/>
      <c r="D75" s="17"/>
      <c r="E75" s="52"/>
      <c r="F75" s="17"/>
      <c r="G75" s="52"/>
      <c r="H75" s="17"/>
      <c r="I75" s="52"/>
      <c r="J75" s="17"/>
      <c r="K75" s="52"/>
      <c r="L75" s="17"/>
      <c r="M75" s="32">
        <f aca="true" t="shared" si="10" ref="M75:M80">SUM(C75:L75)</f>
        <v>0</v>
      </c>
      <c r="N75" s="8"/>
      <c r="O75" s="18"/>
      <c r="P75" s="17"/>
      <c r="Q75" s="47"/>
    </row>
    <row r="76" spans="1:17" ht="12.75">
      <c r="A76" s="6"/>
      <c r="B76" s="82"/>
      <c r="C76" s="52"/>
      <c r="D76" s="17"/>
      <c r="E76" s="52"/>
      <c r="F76" s="17"/>
      <c r="G76" s="52"/>
      <c r="H76" s="17"/>
      <c r="I76" s="52"/>
      <c r="J76" s="17"/>
      <c r="K76" s="52"/>
      <c r="L76" s="17"/>
      <c r="M76" s="32">
        <f t="shared" si="10"/>
        <v>0</v>
      </c>
      <c r="N76" s="8"/>
      <c r="O76" s="18"/>
      <c r="P76" s="17"/>
      <c r="Q76" s="47"/>
    </row>
    <row r="77" spans="1:17" ht="12.75">
      <c r="A77" s="6"/>
      <c r="B77" s="82"/>
      <c r="C77" s="52"/>
      <c r="D77" s="17"/>
      <c r="E77" s="52"/>
      <c r="F77" s="17"/>
      <c r="G77" s="52"/>
      <c r="H77" s="17"/>
      <c r="I77" s="52"/>
      <c r="J77" s="17"/>
      <c r="K77" s="52"/>
      <c r="L77" s="17"/>
      <c r="M77" s="32">
        <f t="shared" si="10"/>
        <v>0</v>
      </c>
      <c r="N77" s="8"/>
      <c r="O77" s="18"/>
      <c r="P77" s="17"/>
      <c r="Q77" s="47"/>
    </row>
    <row r="78" spans="1:17" ht="12.75">
      <c r="A78" s="6"/>
      <c r="B78" s="82"/>
      <c r="C78" s="52"/>
      <c r="D78" s="17"/>
      <c r="E78" s="52"/>
      <c r="F78" s="17"/>
      <c r="G78" s="52"/>
      <c r="H78" s="17"/>
      <c r="I78" s="52"/>
      <c r="J78" s="17"/>
      <c r="K78" s="52"/>
      <c r="L78" s="17"/>
      <c r="M78" s="32">
        <f t="shared" si="10"/>
        <v>0</v>
      </c>
      <c r="N78" s="8"/>
      <c r="O78" s="18"/>
      <c r="P78" s="17"/>
      <c r="Q78" s="47"/>
    </row>
    <row r="79" spans="1:17" ht="12.75">
      <c r="A79" s="6"/>
      <c r="B79" s="82"/>
      <c r="C79" s="52"/>
      <c r="D79" s="17"/>
      <c r="E79" s="52"/>
      <c r="F79" s="17"/>
      <c r="G79" s="52"/>
      <c r="H79" s="17"/>
      <c r="I79" s="52"/>
      <c r="J79" s="17"/>
      <c r="K79" s="52"/>
      <c r="L79" s="17"/>
      <c r="M79" s="32">
        <f t="shared" si="10"/>
        <v>0</v>
      </c>
      <c r="N79" s="8"/>
      <c r="O79" s="18"/>
      <c r="P79" s="17"/>
      <c r="Q79" s="47"/>
    </row>
    <row r="80" spans="1:17" ht="12.75">
      <c r="A80" s="6"/>
      <c r="B80" s="82"/>
      <c r="C80" s="52"/>
      <c r="D80" s="17"/>
      <c r="E80" s="52"/>
      <c r="F80" s="17"/>
      <c r="G80" s="52"/>
      <c r="H80" s="17"/>
      <c r="I80" s="52"/>
      <c r="J80" s="17"/>
      <c r="K80" s="52"/>
      <c r="L80" s="17"/>
      <c r="M80" s="32">
        <f t="shared" si="10"/>
        <v>0</v>
      </c>
      <c r="N80" s="8"/>
      <c r="O80" s="18"/>
      <c r="P80" s="17"/>
      <c r="Q80" s="47"/>
    </row>
    <row r="81" spans="1:17" ht="12.75">
      <c r="A81" s="44"/>
      <c r="B81" s="44" t="s">
        <v>32</v>
      </c>
      <c r="C81" s="57"/>
      <c r="D81" s="52">
        <f>D$86*C81</f>
        <v>0</v>
      </c>
      <c r="E81" s="57"/>
      <c r="F81" s="52">
        <f>F$86*E81</f>
        <v>0</v>
      </c>
      <c r="G81" s="57"/>
      <c r="H81" s="52">
        <f>H$86*G81</f>
        <v>0</v>
      </c>
      <c r="I81" s="57"/>
      <c r="J81" s="52">
        <f>J$86*I81</f>
        <v>0</v>
      </c>
      <c r="K81" s="57"/>
      <c r="L81" s="52">
        <f>L$86*K81</f>
        <v>0</v>
      </c>
      <c r="M81" s="48"/>
      <c r="N81" s="83"/>
      <c r="O81" s="84"/>
      <c r="P81" s="86"/>
      <c r="Q81" s="82"/>
    </row>
    <row r="82" spans="1:17" ht="12.75">
      <c r="A82" s="44"/>
      <c r="B82" s="44" t="s">
        <v>32</v>
      </c>
      <c r="C82" s="57"/>
      <c r="D82" s="52">
        <f>D$86*C82</f>
        <v>0</v>
      </c>
      <c r="E82" s="57"/>
      <c r="F82" s="52">
        <f>F$86*E82</f>
        <v>0</v>
      </c>
      <c r="G82" s="57"/>
      <c r="H82" s="52">
        <f>H$86*G82</f>
        <v>0</v>
      </c>
      <c r="I82" s="57"/>
      <c r="J82" s="52">
        <f>J$86*I82</f>
        <v>0</v>
      </c>
      <c r="K82" s="57"/>
      <c r="L82" s="52">
        <f>L$86*K82</f>
        <v>0</v>
      </c>
      <c r="M82" s="48"/>
      <c r="N82" s="83"/>
      <c r="O82" s="84"/>
      <c r="P82" s="86"/>
      <c r="Q82" s="82"/>
    </row>
    <row r="83" spans="1:17" ht="12.75">
      <c r="A83" s="44"/>
      <c r="B83" s="44" t="s">
        <v>32</v>
      </c>
      <c r="C83" s="57"/>
      <c r="D83" s="52">
        <f aca="true" t="shared" si="11" ref="D83:F85">D$86*C83</f>
        <v>0</v>
      </c>
      <c r="E83" s="57"/>
      <c r="F83" s="52">
        <f t="shared" si="11"/>
        <v>0</v>
      </c>
      <c r="G83" s="57"/>
      <c r="H83" s="52">
        <f>H$86*G83</f>
        <v>0</v>
      </c>
      <c r="I83" s="57"/>
      <c r="J83" s="52">
        <f>J$86*I83</f>
        <v>0</v>
      </c>
      <c r="K83" s="57"/>
      <c r="L83" s="52">
        <f>L$86*K83</f>
        <v>0</v>
      </c>
      <c r="M83" s="48"/>
      <c r="N83" s="83"/>
      <c r="O83" s="84"/>
      <c r="P83" s="86"/>
      <c r="Q83" s="82"/>
    </row>
    <row r="84" spans="1:17" ht="12.75">
      <c r="A84" s="44"/>
      <c r="B84" s="44" t="s">
        <v>32</v>
      </c>
      <c r="C84" s="57"/>
      <c r="D84" s="52">
        <f t="shared" si="11"/>
        <v>0</v>
      </c>
      <c r="E84" s="57"/>
      <c r="F84" s="52">
        <f t="shared" si="11"/>
        <v>0</v>
      </c>
      <c r="G84" s="57"/>
      <c r="H84" s="52">
        <f>H$86*G84</f>
        <v>0</v>
      </c>
      <c r="I84" s="57"/>
      <c r="J84" s="52">
        <f>J$86*I84</f>
        <v>0</v>
      </c>
      <c r="K84" s="57"/>
      <c r="L84" s="52">
        <f>L$86*K84</f>
        <v>0</v>
      </c>
      <c r="M84" s="48"/>
      <c r="N84" s="83"/>
      <c r="O84" s="84"/>
      <c r="P84" s="86"/>
      <c r="Q84" s="82"/>
    </row>
    <row r="85" spans="1:17" ht="12.75">
      <c r="A85" s="44"/>
      <c r="B85" s="44" t="s">
        <v>32</v>
      </c>
      <c r="C85" s="58"/>
      <c r="D85" s="52">
        <f t="shared" si="11"/>
        <v>0</v>
      </c>
      <c r="E85" s="58"/>
      <c r="F85" s="52">
        <f t="shared" si="11"/>
        <v>0</v>
      </c>
      <c r="G85" s="57"/>
      <c r="H85" s="52">
        <f>H$86*G85</f>
        <v>0</v>
      </c>
      <c r="I85" s="57"/>
      <c r="J85" s="52">
        <f>J$86*I85</f>
        <v>0</v>
      </c>
      <c r="K85" s="57"/>
      <c r="L85" s="52">
        <f>L$86*K85</f>
        <v>0</v>
      </c>
      <c r="M85" s="48"/>
      <c r="N85" s="83"/>
      <c r="O85" s="84"/>
      <c r="P85" s="86"/>
      <c r="Q85" s="82"/>
    </row>
    <row r="86" spans="1:17" ht="12.75">
      <c r="A86" s="36" t="s">
        <v>1</v>
      </c>
      <c r="B86" s="38"/>
      <c r="C86" s="59">
        <f>SUM(C81:C85)</f>
        <v>0</v>
      </c>
      <c r="D86" s="34">
        <f>SUM(D75:D80)</f>
        <v>0</v>
      </c>
      <c r="E86" s="59">
        <f>SUM(E81:E85)</f>
        <v>0</v>
      </c>
      <c r="F86" s="34">
        <f>SUM(F75:F80)</f>
        <v>0</v>
      </c>
      <c r="G86" s="59">
        <f>SUM(G81:G85)</f>
        <v>0</v>
      </c>
      <c r="H86" s="34">
        <f>SUM(H75:H80)</f>
        <v>0</v>
      </c>
      <c r="I86" s="59">
        <f>SUM(I81:I85)</f>
        <v>0</v>
      </c>
      <c r="J86" s="34">
        <f>SUM(J75:J80)</f>
        <v>0</v>
      </c>
      <c r="K86" s="59">
        <f>SUM(K81:K85)</f>
        <v>0</v>
      </c>
      <c r="L86" s="34">
        <f>SUM(L75:L80)</f>
        <v>0</v>
      </c>
      <c r="M86" s="31">
        <f>D86+F86+H86+J86+L86</f>
        <v>0</v>
      </c>
      <c r="N86" s="34">
        <f>SUM(N75:N80)</f>
        <v>0</v>
      </c>
      <c r="O86" s="34">
        <f>SUM(O75:O80)</f>
        <v>0</v>
      </c>
      <c r="P86" s="34">
        <f>SUM(P75:P80)</f>
        <v>0</v>
      </c>
      <c r="Q86" s="35">
        <f>SUM(Q75:Q80)</f>
        <v>0</v>
      </c>
    </row>
    <row r="87" spans="1:17" ht="12.75">
      <c r="A87" s="64" t="s">
        <v>26</v>
      </c>
      <c r="B87" s="67"/>
      <c r="C87" s="49"/>
      <c r="D87" s="49"/>
      <c r="E87" s="49"/>
      <c r="F87" s="49"/>
      <c r="G87" s="49"/>
      <c r="H87" s="49"/>
      <c r="I87" s="49"/>
      <c r="J87" s="49"/>
      <c r="K87" s="49"/>
      <c r="L87" s="49"/>
      <c r="M87" s="50"/>
      <c r="N87" s="49"/>
      <c r="O87" s="49"/>
      <c r="P87" s="49"/>
      <c r="Q87" s="72"/>
    </row>
    <row r="88" spans="1:17" ht="12.75">
      <c r="A88" s="6"/>
      <c r="B88" s="82"/>
      <c r="C88" s="52"/>
      <c r="D88" s="17"/>
      <c r="E88" s="52"/>
      <c r="F88" s="17"/>
      <c r="G88" s="52"/>
      <c r="H88" s="17"/>
      <c r="I88" s="52"/>
      <c r="J88" s="17"/>
      <c r="K88" s="52"/>
      <c r="L88" s="17"/>
      <c r="M88" s="32">
        <f aca="true" t="shared" si="12" ref="M88:M93">SUM(C88:L88)</f>
        <v>0</v>
      </c>
      <c r="N88" s="8"/>
      <c r="O88" s="18"/>
      <c r="P88" s="17"/>
      <c r="Q88" s="47"/>
    </row>
    <row r="89" spans="1:17" ht="12.75">
      <c r="A89" s="6"/>
      <c r="B89" s="82"/>
      <c r="C89" s="52"/>
      <c r="D89" s="17"/>
      <c r="E89" s="52"/>
      <c r="F89" s="17"/>
      <c r="G89" s="52"/>
      <c r="H89" s="17"/>
      <c r="I89" s="52"/>
      <c r="J89" s="17"/>
      <c r="K89" s="52"/>
      <c r="L89" s="17"/>
      <c r="M89" s="32">
        <f t="shared" si="12"/>
        <v>0</v>
      </c>
      <c r="N89" s="8"/>
      <c r="O89" s="18"/>
      <c r="P89" s="17"/>
      <c r="Q89" s="47"/>
    </row>
    <row r="90" spans="1:17" ht="12.75">
      <c r="A90" s="6"/>
      <c r="B90" s="82"/>
      <c r="C90" s="52"/>
      <c r="D90" s="17"/>
      <c r="E90" s="52"/>
      <c r="F90" s="17"/>
      <c r="G90" s="52"/>
      <c r="H90" s="17"/>
      <c r="I90" s="52"/>
      <c r="J90" s="17"/>
      <c r="K90" s="52"/>
      <c r="L90" s="17"/>
      <c r="M90" s="32">
        <f t="shared" si="12"/>
        <v>0</v>
      </c>
      <c r="N90" s="8"/>
      <c r="O90" s="18"/>
      <c r="P90" s="17"/>
      <c r="Q90" s="47"/>
    </row>
    <row r="91" spans="1:17" ht="12.75">
      <c r="A91" s="6"/>
      <c r="B91" s="82"/>
      <c r="C91" s="52"/>
      <c r="D91" s="17"/>
      <c r="E91" s="52"/>
      <c r="F91" s="17"/>
      <c r="G91" s="52"/>
      <c r="H91" s="17"/>
      <c r="I91" s="52"/>
      <c r="J91" s="17"/>
      <c r="K91" s="52"/>
      <c r="L91" s="17"/>
      <c r="M91" s="32">
        <f t="shared" si="12"/>
        <v>0</v>
      </c>
      <c r="N91" s="8"/>
      <c r="O91" s="18"/>
      <c r="P91" s="17"/>
      <c r="Q91" s="47"/>
    </row>
    <row r="92" spans="1:17" ht="12.75">
      <c r="A92" s="6"/>
      <c r="B92" s="82"/>
      <c r="C92" s="52"/>
      <c r="D92" s="17"/>
      <c r="E92" s="52"/>
      <c r="F92" s="17"/>
      <c r="G92" s="52"/>
      <c r="H92" s="17"/>
      <c r="I92" s="52"/>
      <c r="J92" s="17"/>
      <c r="K92" s="52"/>
      <c r="L92" s="17"/>
      <c r="M92" s="32">
        <f t="shared" si="12"/>
        <v>0</v>
      </c>
      <c r="N92" s="8"/>
      <c r="O92" s="18"/>
      <c r="P92" s="17"/>
      <c r="Q92" s="47"/>
    </row>
    <row r="93" spans="1:17" ht="12.75">
      <c r="A93" s="6"/>
      <c r="B93" s="82"/>
      <c r="C93" s="52"/>
      <c r="D93" s="17"/>
      <c r="E93" s="52"/>
      <c r="F93" s="17"/>
      <c r="G93" s="52"/>
      <c r="H93" s="17"/>
      <c r="I93" s="52"/>
      <c r="J93" s="17"/>
      <c r="K93" s="52"/>
      <c r="L93" s="17"/>
      <c r="M93" s="32">
        <f t="shared" si="12"/>
        <v>0</v>
      </c>
      <c r="N93" s="8"/>
      <c r="O93" s="18"/>
      <c r="P93" s="17"/>
      <c r="Q93" s="47"/>
    </row>
    <row r="94" spans="1:17" ht="12.75">
      <c r="A94" s="44"/>
      <c r="B94" s="44" t="s">
        <v>32</v>
      </c>
      <c r="C94" s="57"/>
      <c r="D94" s="52">
        <f>D$99*C94</f>
        <v>0</v>
      </c>
      <c r="E94" s="57"/>
      <c r="F94" s="52">
        <f>F$99*E94</f>
        <v>0</v>
      </c>
      <c r="G94" s="57"/>
      <c r="H94" s="52">
        <f>H$99*G94</f>
        <v>0</v>
      </c>
      <c r="I94" s="57"/>
      <c r="J94" s="52">
        <f>J$99*I94</f>
        <v>0</v>
      </c>
      <c r="K94" s="57"/>
      <c r="L94" s="52">
        <f>L$99*K94</f>
        <v>0</v>
      </c>
      <c r="M94" s="48"/>
      <c r="N94" s="83"/>
      <c r="O94" s="84"/>
      <c r="P94" s="86"/>
      <c r="Q94" s="82"/>
    </row>
    <row r="95" spans="1:17" ht="12.75">
      <c r="A95" s="44"/>
      <c r="B95" s="44" t="s">
        <v>32</v>
      </c>
      <c r="C95" s="57"/>
      <c r="D95" s="52">
        <f>D$99*C95</f>
        <v>0</v>
      </c>
      <c r="E95" s="57"/>
      <c r="F95" s="52">
        <f>F$99*E95</f>
        <v>0</v>
      </c>
      <c r="G95" s="57"/>
      <c r="H95" s="52">
        <f>H$99*G95</f>
        <v>0</v>
      </c>
      <c r="I95" s="57"/>
      <c r="J95" s="52">
        <f>J$99*I95</f>
        <v>0</v>
      </c>
      <c r="K95" s="57"/>
      <c r="L95" s="52">
        <f>L$99*K95</f>
        <v>0</v>
      </c>
      <c r="M95" s="48"/>
      <c r="N95" s="83"/>
      <c r="O95" s="84"/>
      <c r="P95" s="86"/>
      <c r="Q95" s="82"/>
    </row>
    <row r="96" spans="1:17" ht="12.75">
      <c r="A96" s="44"/>
      <c r="B96" s="44" t="s">
        <v>32</v>
      </c>
      <c r="C96" s="57"/>
      <c r="D96" s="52">
        <f aca="true" t="shared" si="13" ref="D96:F98">D$99*C96</f>
        <v>0</v>
      </c>
      <c r="E96" s="57"/>
      <c r="F96" s="52">
        <f t="shared" si="13"/>
        <v>0</v>
      </c>
      <c r="G96" s="57"/>
      <c r="H96" s="52">
        <f>H$99*G96</f>
        <v>0</v>
      </c>
      <c r="I96" s="57"/>
      <c r="J96" s="52">
        <f>J$99*I96</f>
        <v>0</v>
      </c>
      <c r="K96" s="57"/>
      <c r="L96" s="52">
        <f>L$99*K96</f>
        <v>0</v>
      </c>
      <c r="M96" s="48"/>
      <c r="N96" s="83"/>
      <c r="O96" s="84"/>
      <c r="P96" s="86"/>
      <c r="Q96" s="82"/>
    </row>
    <row r="97" spans="1:17" ht="12.75">
      <c r="A97" s="44"/>
      <c r="B97" s="44" t="s">
        <v>32</v>
      </c>
      <c r="C97" s="57"/>
      <c r="D97" s="52">
        <f t="shared" si="13"/>
        <v>0</v>
      </c>
      <c r="E97" s="57"/>
      <c r="F97" s="52">
        <f t="shared" si="13"/>
        <v>0</v>
      </c>
      <c r="G97" s="57"/>
      <c r="H97" s="52">
        <f>H$99*G97</f>
        <v>0</v>
      </c>
      <c r="I97" s="57"/>
      <c r="J97" s="52">
        <f>J$99*I97</f>
        <v>0</v>
      </c>
      <c r="K97" s="57"/>
      <c r="L97" s="52">
        <f>L$99*K97</f>
        <v>0</v>
      </c>
      <c r="M97" s="48"/>
      <c r="N97" s="83"/>
      <c r="O97" s="84"/>
      <c r="P97" s="86"/>
      <c r="Q97" s="82"/>
    </row>
    <row r="98" spans="1:17" ht="12.75">
      <c r="A98" s="44"/>
      <c r="B98" s="44" t="s">
        <v>32</v>
      </c>
      <c r="C98" s="58"/>
      <c r="D98" s="52">
        <f t="shared" si="13"/>
        <v>0</v>
      </c>
      <c r="E98" s="58"/>
      <c r="F98" s="52">
        <f t="shared" si="13"/>
        <v>0</v>
      </c>
      <c r="G98" s="57"/>
      <c r="H98" s="52">
        <f>H$99*G98</f>
        <v>0</v>
      </c>
      <c r="I98" s="57"/>
      <c r="J98" s="52">
        <f>J$99*I98</f>
        <v>0</v>
      </c>
      <c r="K98" s="57"/>
      <c r="L98" s="52">
        <f>L$99*K98</f>
        <v>0</v>
      </c>
      <c r="M98" s="48"/>
      <c r="N98" s="83"/>
      <c r="O98" s="84"/>
      <c r="P98" s="86"/>
      <c r="Q98" s="82"/>
    </row>
    <row r="99" spans="1:17" ht="12.75">
      <c r="A99" s="36" t="s">
        <v>1</v>
      </c>
      <c r="B99" s="38"/>
      <c r="C99" s="59">
        <f>SUM(C94:C98)</f>
        <v>0</v>
      </c>
      <c r="D99" s="34">
        <f>SUM(D88:D93)</f>
        <v>0</v>
      </c>
      <c r="E99" s="59">
        <f>SUM(E94:E98)</f>
        <v>0</v>
      </c>
      <c r="F99" s="34">
        <f>SUM(F88:F93)</f>
        <v>0</v>
      </c>
      <c r="G99" s="59">
        <f>SUM(G94:G98)</f>
        <v>0</v>
      </c>
      <c r="H99" s="34">
        <f>SUM(H88:H93)</f>
        <v>0</v>
      </c>
      <c r="I99" s="59">
        <f>SUM(I94:I98)</f>
        <v>0</v>
      </c>
      <c r="J99" s="34">
        <f>SUM(J88:J93)</f>
        <v>0</v>
      </c>
      <c r="K99" s="59">
        <f>SUM(K94:K98)</f>
        <v>0</v>
      </c>
      <c r="L99" s="34">
        <f>SUM(L88:L93)</f>
        <v>0</v>
      </c>
      <c r="M99" s="31">
        <f>D99+F99+H99+J99+L99</f>
        <v>0</v>
      </c>
      <c r="N99" s="34">
        <f>SUM(N88:N93)</f>
        <v>0</v>
      </c>
      <c r="O99" s="34">
        <f>SUM(O88:O93)</f>
        <v>0</v>
      </c>
      <c r="P99" s="34">
        <f>SUM(P88:P93)</f>
        <v>0</v>
      </c>
      <c r="Q99" s="35">
        <f>SUM(Q88:Q93)</f>
        <v>0</v>
      </c>
    </row>
    <row r="100" spans="1:17" ht="12.75">
      <c r="A100" s="64" t="s">
        <v>28</v>
      </c>
      <c r="B100" s="67"/>
      <c r="C100" s="49"/>
      <c r="D100" s="49"/>
      <c r="E100" s="49"/>
      <c r="F100" s="49"/>
      <c r="G100" s="49"/>
      <c r="H100" s="49"/>
      <c r="I100" s="49"/>
      <c r="J100" s="49"/>
      <c r="K100" s="49"/>
      <c r="L100" s="49"/>
      <c r="M100" s="50"/>
      <c r="N100" s="49"/>
      <c r="O100" s="49"/>
      <c r="P100" s="49"/>
      <c r="Q100" s="72"/>
    </row>
    <row r="101" spans="1:17" ht="12.75">
      <c r="A101" t="s">
        <v>210</v>
      </c>
      <c r="B101" s="82"/>
      <c r="C101" s="52"/>
      <c r="D101" s="17">
        <v>30008</v>
      </c>
      <c r="E101" s="52"/>
      <c r="F101" s="17">
        <v>61035</v>
      </c>
      <c r="G101" s="52"/>
      <c r="H101" s="17">
        <v>62073</v>
      </c>
      <c r="I101" s="52"/>
      <c r="J101" s="17">
        <v>63128</v>
      </c>
      <c r="K101" s="52"/>
      <c r="L101" s="17">
        <v>32101</v>
      </c>
      <c r="M101" s="32">
        <f>SUM(C101:L101)</f>
        <v>248345</v>
      </c>
      <c r="N101" s="8">
        <f>M101</f>
        <v>248345</v>
      </c>
      <c r="O101" s="18"/>
      <c r="P101" s="17"/>
      <c r="Q101" s="47"/>
    </row>
    <row r="102" spans="1:17" ht="12.75">
      <c r="A102" t="s">
        <v>211</v>
      </c>
      <c r="B102" s="82"/>
      <c r="C102" s="52"/>
      <c r="D102" s="17">
        <v>9002</v>
      </c>
      <c r="E102" s="52"/>
      <c r="F102" s="17">
        <v>18311</v>
      </c>
      <c r="G102" s="52"/>
      <c r="H102" s="17">
        <v>18622</v>
      </c>
      <c r="I102" s="52"/>
      <c r="J102" s="17">
        <v>18938</v>
      </c>
      <c r="K102" s="52"/>
      <c r="L102" s="17">
        <v>9630</v>
      </c>
      <c r="M102" s="32">
        <f>SUM(D102+F102+H102+J102+L102)</f>
        <v>74503</v>
      </c>
      <c r="N102" s="8">
        <f>SUM(M102)</f>
        <v>74503</v>
      </c>
      <c r="O102" s="18"/>
      <c r="P102" s="17"/>
      <c r="Q102" s="47"/>
    </row>
    <row r="103" spans="1:17" ht="12.75">
      <c r="A103" s="6" t="s">
        <v>195</v>
      </c>
      <c r="B103" s="82"/>
      <c r="C103" s="52"/>
      <c r="D103" s="17">
        <v>20000</v>
      </c>
      <c r="E103" s="52"/>
      <c r="F103" s="17">
        <v>20000</v>
      </c>
      <c r="G103" s="52"/>
      <c r="H103" s="17">
        <v>20000</v>
      </c>
      <c r="I103" s="52"/>
      <c r="J103" s="17">
        <v>20000</v>
      </c>
      <c r="K103" s="52"/>
      <c r="L103" s="17">
        <v>20000</v>
      </c>
      <c r="M103" s="32">
        <f>SUM(D103+F103+H103+J103+L103)</f>
        <v>100000</v>
      </c>
      <c r="N103" s="8">
        <f>SUM(M103)</f>
        <v>100000</v>
      </c>
      <c r="O103" s="18"/>
      <c r="P103" s="17"/>
      <c r="Q103" s="47"/>
    </row>
    <row r="104" spans="1:17" ht="12.75">
      <c r="A104" s="6" t="s">
        <v>194</v>
      </c>
      <c r="B104" s="82"/>
      <c r="C104" s="52"/>
      <c r="D104" s="100">
        <v>15000</v>
      </c>
      <c r="E104" s="52"/>
      <c r="F104" s="17">
        <v>15000</v>
      </c>
      <c r="G104" s="52"/>
      <c r="H104" s="17">
        <v>15000</v>
      </c>
      <c r="I104" s="52"/>
      <c r="J104" s="17">
        <v>15000</v>
      </c>
      <c r="K104" s="52"/>
      <c r="L104" s="17">
        <v>7500</v>
      </c>
      <c r="M104" s="32">
        <f>SUM(C104:L104)</f>
        <v>67500</v>
      </c>
      <c r="N104" s="8">
        <f>SUM(M104-O104)</f>
        <v>67500</v>
      </c>
      <c r="O104" s="18"/>
      <c r="P104" s="17"/>
      <c r="Q104" s="47"/>
    </row>
    <row r="105" spans="1:17" ht="12.75">
      <c r="A105" s="98" t="s">
        <v>213</v>
      </c>
      <c r="B105" s="82"/>
      <c r="C105" s="52"/>
      <c r="D105" s="17">
        <v>5000</v>
      </c>
      <c r="E105" s="52"/>
      <c r="F105" s="17">
        <v>5000</v>
      </c>
      <c r="G105" s="52"/>
      <c r="H105" s="17">
        <v>5000</v>
      </c>
      <c r="I105" s="52"/>
      <c r="J105" s="17">
        <v>5000</v>
      </c>
      <c r="K105" s="52"/>
      <c r="L105" s="17"/>
      <c r="M105" s="32">
        <f>SUM(C105:L105)</f>
        <v>20000</v>
      </c>
      <c r="N105">
        <v>10000</v>
      </c>
      <c r="O105" s="8">
        <v>10000</v>
      </c>
      <c r="P105" s="17"/>
      <c r="Q105" s="47"/>
    </row>
    <row r="106" spans="1:17" ht="12.75">
      <c r="A106" s="44" t="s">
        <v>207</v>
      </c>
      <c r="B106" s="44" t="s">
        <v>155</v>
      </c>
      <c r="C106" s="57">
        <v>1</v>
      </c>
      <c r="D106" s="52">
        <f>D$108*C106</f>
        <v>79010</v>
      </c>
      <c r="E106" s="57">
        <v>1</v>
      </c>
      <c r="F106" s="52">
        <f>F$108*E106</f>
        <v>119346</v>
      </c>
      <c r="G106" s="57">
        <v>1</v>
      </c>
      <c r="H106" s="52">
        <f>H$108*G106</f>
        <v>120695</v>
      </c>
      <c r="I106" s="57">
        <v>1</v>
      </c>
      <c r="J106" s="52">
        <f>J$108*I106</f>
        <v>122066</v>
      </c>
      <c r="K106" s="57">
        <v>1</v>
      </c>
      <c r="L106" s="52">
        <f>L$108*K106</f>
        <v>69231</v>
      </c>
      <c r="M106" s="48"/>
      <c r="N106" s="83"/>
      <c r="O106" s="84"/>
      <c r="P106" s="86"/>
      <c r="Q106" s="82"/>
    </row>
    <row r="107" spans="1:17" ht="12.75">
      <c r="A107" s="44"/>
      <c r="B107" s="44"/>
      <c r="C107" s="57"/>
      <c r="D107" s="52">
        <f>D$108*C107</f>
        <v>0</v>
      </c>
      <c r="E107" s="57"/>
      <c r="F107" s="52">
        <f>F$108*E107</f>
        <v>0</v>
      </c>
      <c r="G107" s="57"/>
      <c r="H107" s="52">
        <f>H$108*G107</f>
        <v>0</v>
      </c>
      <c r="I107" s="57"/>
      <c r="J107" s="52">
        <f>J$108*I107</f>
        <v>0</v>
      </c>
      <c r="K107" s="57"/>
      <c r="L107" s="52">
        <f>L$108*K107</f>
        <v>0</v>
      </c>
      <c r="M107" s="48"/>
      <c r="N107" s="83"/>
      <c r="O107" s="84"/>
      <c r="P107" s="86"/>
      <c r="Q107" s="82"/>
    </row>
    <row r="108" spans="1:17" s="11" customFormat="1" ht="15">
      <c r="A108" s="33" t="s">
        <v>1</v>
      </c>
      <c r="B108" s="73"/>
      <c r="C108" s="59">
        <f>SUM(C106:C107)</f>
        <v>1</v>
      </c>
      <c r="D108" s="34">
        <f>SUM(D101:D105)</f>
        <v>79010</v>
      </c>
      <c r="E108" s="59">
        <f>SUM(E106:E107)</f>
        <v>1</v>
      </c>
      <c r="F108" s="34">
        <f>SUM(F101:F105)</f>
        <v>119346</v>
      </c>
      <c r="G108" s="59">
        <f>SUM(G106:G107)</f>
        <v>1</v>
      </c>
      <c r="H108" s="34">
        <f>SUM(H101:H105)</f>
        <v>120695</v>
      </c>
      <c r="I108" s="59">
        <f>SUM(I106:I107)</f>
        <v>1</v>
      </c>
      <c r="J108" s="34">
        <f>SUM(J101:J105)</f>
        <v>122066</v>
      </c>
      <c r="K108" s="59">
        <f>SUM(K106:K107)</f>
        <v>1</v>
      </c>
      <c r="L108" s="34">
        <f>SUM(L101:L105)</f>
        <v>69231</v>
      </c>
      <c r="M108" s="31">
        <f>D108+F108+H108+J108+L108</f>
        <v>510348</v>
      </c>
      <c r="N108" s="34">
        <f>SUM(N101:N105)</f>
        <v>500348</v>
      </c>
      <c r="O108" s="34">
        <f>SUM(O101:O105)</f>
        <v>10000</v>
      </c>
      <c r="P108" s="34">
        <f>SUM(P101:P105)</f>
        <v>0</v>
      </c>
      <c r="Q108" s="35">
        <f>SUM(Q101:Q105)</f>
        <v>0</v>
      </c>
    </row>
    <row r="109" spans="1:17" s="11" customFormat="1" ht="15">
      <c r="A109" s="51" t="s">
        <v>9</v>
      </c>
      <c r="B109" s="72"/>
      <c r="C109" s="52"/>
      <c r="D109" s="52"/>
      <c r="E109" s="52"/>
      <c r="F109" s="52"/>
      <c r="G109" s="52"/>
      <c r="H109" s="52"/>
      <c r="I109" s="52"/>
      <c r="J109" s="52"/>
      <c r="K109" s="52"/>
      <c r="L109" s="52"/>
      <c r="M109" s="50"/>
      <c r="N109" s="52"/>
      <c r="O109" s="52"/>
      <c r="P109" s="52"/>
      <c r="Q109" s="92"/>
    </row>
    <row r="110" spans="1:17" ht="12.75" customHeight="1">
      <c r="A110" s="96" t="s">
        <v>187</v>
      </c>
      <c r="B110" s="6"/>
      <c r="C110" s="103"/>
      <c r="D110" s="104"/>
      <c r="G110" s="104">
        <v>30000</v>
      </c>
      <c r="H110" s="104"/>
      <c r="I110" s="104"/>
      <c r="J110" s="104"/>
      <c r="K110" s="104">
        <v>30000</v>
      </c>
      <c r="L110" s="104"/>
      <c r="M110" s="74">
        <f>SUM(C110:L110)</f>
        <v>60000</v>
      </c>
      <c r="N110" s="7">
        <f>M110</f>
        <v>60000</v>
      </c>
      <c r="O110" s="7"/>
      <c r="P110" s="7"/>
      <c r="Q110" s="47"/>
    </row>
    <row r="111" spans="1:17" ht="12.75" customHeight="1">
      <c r="A111" s="6"/>
      <c r="B111" s="6"/>
      <c r="C111" s="103"/>
      <c r="D111" s="104"/>
      <c r="E111" s="104"/>
      <c r="F111" s="104"/>
      <c r="G111" s="104"/>
      <c r="H111" s="104"/>
      <c r="I111" s="104"/>
      <c r="J111" s="104"/>
      <c r="K111" s="104"/>
      <c r="L111" s="104"/>
      <c r="M111" s="74"/>
      <c r="N111" s="7"/>
      <c r="O111" s="7"/>
      <c r="P111" s="7"/>
      <c r="Q111" s="47"/>
    </row>
    <row r="112" spans="1:17" ht="15">
      <c r="A112" s="69" t="s">
        <v>1</v>
      </c>
      <c r="B112" s="70"/>
      <c r="C112" s="109">
        <f>SUM(C110:C111)</f>
        <v>0</v>
      </c>
      <c r="D112" s="108"/>
      <c r="E112" s="109">
        <f>SUM(E110:E111)</f>
        <v>0</v>
      </c>
      <c r="F112" s="108"/>
      <c r="G112" s="109">
        <f>SUM(G110:G111)</f>
        <v>30000</v>
      </c>
      <c r="H112" s="108"/>
      <c r="I112" s="109">
        <f>SUM(I110:I111)</f>
        <v>0</v>
      </c>
      <c r="J112" s="108"/>
      <c r="K112" s="109">
        <f>SUM(K110:K111)</f>
        <v>30000</v>
      </c>
      <c r="L112" s="108"/>
      <c r="M112" s="31">
        <f>SUM(C112:L112)</f>
        <v>60000</v>
      </c>
      <c r="N112" s="34">
        <f>SUM(N110:N111)</f>
        <v>60000</v>
      </c>
      <c r="O112" s="34">
        <f>SUM(O110:O111)</f>
        <v>0</v>
      </c>
      <c r="P112" s="34">
        <f>SUM(P110:P111)</f>
        <v>0</v>
      </c>
      <c r="Q112" s="35">
        <f>SUM(Q110:Q111)</f>
        <v>0</v>
      </c>
    </row>
    <row r="113" spans="1:17" ht="15">
      <c r="A113" s="62"/>
      <c r="B113" s="63"/>
      <c r="C113" s="108"/>
      <c r="D113" s="108"/>
      <c r="E113" s="108"/>
      <c r="F113" s="108"/>
      <c r="G113" s="108"/>
      <c r="H113" s="108"/>
      <c r="I113" s="108"/>
      <c r="J113" s="108"/>
      <c r="K113" s="108"/>
      <c r="L113" s="108"/>
      <c r="M113" s="62"/>
      <c r="N113" s="34"/>
      <c r="O113" s="34"/>
      <c r="P113" s="34"/>
      <c r="Q113" s="47"/>
    </row>
    <row r="114" spans="1:17" s="2" customFormat="1" ht="13.5" thickBot="1">
      <c r="A114" s="60" t="s">
        <v>33</v>
      </c>
      <c r="B114" s="71"/>
      <c r="C114" s="112">
        <f>C20+D38+D50+D61+D73+D86+D99+D108+C112</f>
        <v>1258279.64</v>
      </c>
      <c r="D114" s="111"/>
      <c r="E114" s="110">
        <f>E20+F38+F50+F61+F73+F86+F99+F108+E112</f>
        <v>2558700.3</v>
      </c>
      <c r="F114" s="111"/>
      <c r="G114" s="110">
        <f>G20+H38+H50+H61+H73+H86+H99+H108+G112</f>
        <v>2645681.7</v>
      </c>
      <c r="H114" s="111"/>
      <c r="I114" s="110">
        <f>I20+J38+J50+J61+J73+J86+J99+J108+I112</f>
        <v>2641981.7</v>
      </c>
      <c r="J114" s="111"/>
      <c r="K114" s="110">
        <f>K20+L38+L50+L61+L73+L86+L99+L108+K112</f>
        <v>1486314.5999999999</v>
      </c>
      <c r="L114" s="111"/>
      <c r="M114" s="61">
        <f>M20+M38+M50+M61+M73+M86+M99+M108+M112</f>
        <v>10590957.94</v>
      </c>
      <c r="N114" s="61">
        <f>N20+N38+N50+N61+N73+N86+N99+N108+N112</f>
        <v>7208574.34</v>
      </c>
      <c r="O114" s="61">
        <f>O20+O38+O50+O61+O73+O86+O99+O108+O112</f>
        <v>1667999.6</v>
      </c>
      <c r="P114" s="87">
        <f>P20+P38+P50+P61+P73+P86+P99+P108+P112</f>
        <v>0</v>
      </c>
      <c r="Q114" s="95">
        <f>Q20+Q38+Q50+Q61+Q73+Q86+Q99+Q108+Q112</f>
        <v>1714384</v>
      </c>
    </row>
    <row r="115" spans="13:17" ht="13.5" thickTop="1">
      <c r="M115" s="2">
        <v>10431904</v>
      </c>
      <c r="N115">
        <v>7049520</v>
      </c>
      <c r="O115">
        <v>1668000</v>
      </c>
      <c r="Q115">
        <v>1714384</v>
      </c>
    </row>
    <row r="117" spans="11:13" ht="12.75">
      <c r="K117" s="2" t="s">
        <v>35</v>
      </c>
      <c r="M117" s="77">
        <f>(N114+O114+P114+Q114)-M114</f>
        <v>0</v>
      </c>
    </row>
    <row r="118" ht="14.25">
      <c r="K118" s="9"/>
    </row>
    <row r="119" spans="11:13" ht="12.75">
      <c r="K119" s="2" t="s">
        <v>36</v>
      </c>
      <c r="M119" s="81">
        <f>(O114+Q114)/(N114+O114+Q114)*100</f>
        <v>31.936521881796843</v>
      </c>
    </row>
    <row r="121" ht="12.75">
      <c r="A121" t="s">
        <v>243</v>
      </c>
    </row>
    <row r="122" ht="12.75">
      <c r="A122" t="s">
        <v>244</v>
      </c>
    </row>
  </sheetData>
  <sheetProtection/>
  <mergeCells count="93">
    <mergeCell ref="E11:F11"/>
    <mergeCell ref="G11:H11"/>
    <mergeCell ref="I11:J11"/>
    <mergeCell ref="K11:L11"/>
    <mergeCell ref="C18:D18"/>
    <mergeCell ref="E18:F18"/>
    <mergeCell ref="G18:H18"/>
    <mergeCell ref="I18:J18"/>
    <mergeCell ref="K18:L18"/>
    <mergeCell ref="E17:F17"/>
    <mergeCell ref="C7:D7"/>
    <mergeCell ref="E7:F7"/>
    <mergeCell ref="G7:H7"/>
    <mergeCell ref="E19:F19"/>
    <mergeCell ref="C13:D13"/>
    <mergeCell ref="C19:D19"/>
    <mergeCell ref="G8:H8"/>
    <mergeCell ref="G10:H10"/>
    <mergeCell ref="C8:D8"/>
    <mergeCell ref="C10:D10"/>
    <mergeCell ref="E10:F10"/>
    <mergeCell ref="E8:F8"/>
    <mergeCell ref="C11:D11"/>
    <mergeCell ref="E20:F20"/>
    <mergeCell ref="I20:J20"/>
    <mergeCell ref="G13:H13"/>
    <mergeCell ref="C12:D12"/>
    <mergeCell ref="G12:H12"/>
    <mergeCell ref="C20:D20"/>
    <mergeCell ref="E12:F12"/>
    <mergeCell ref="E13:F13"/>
    <mergeCell ref="K7:L7"/>
    <mergeCell ref="I7:J7"/>
    <mergeCell ref="G20:H20"/>
    <mergeCell ref="K12:L12"/>
    <mergeCell ref="K13:L13"/>
    <mergeCell ref="K19:L19"/>
    <mergeCell ref="K10:L10"/>
    <mergeCell ref="K20:L20"/>
    <mergeCell ref="I10:J10"/>
    <mergeCell ref="E6:F6"/>
    <mergeCell ref="G6:H6"/>
    <mergeCell ref="I6:J6"/>
    <mergeCell ref="I8:J8"/>
    <mergeCell ref="K6:L6"/>
    <mergeCell ref="K8:L8"/>
    <mergeCell ref="K17:L17"/>
    <mergeCell ref="K15:L15"/>
    <mergeCell ref="I13:J13"/>
    <mergeCell ref="I19:J19"/>
    <mergeCell ref="I12:J12"/>
    <mergeCell ref="C111:D111"/>
    <mergeCell ref="E111:F111"/>
    <mergeCell ref="I111:J111"/>
    <mergeCell ref="C110:D110"/>
    <mergeCell ref="G110:H110"/>
    <mergeCell ref="K111:L111"/>
    <mergeCell ref="C114:D114"/>
    <mergeCell ref="E114:F114"/>
    <mergeCell ref="G114:H114"/>
    <mergeCell ref="I114:J114"/>
    <mergeCell ref="C113:D113"/>
    <mergeCell ref="E113:F113"/>
    <mergeCell ref="G17:H17"/>
    <mergeCell ref="I17:J17"/>
    <mergeCell ref="K114:L114"/>
    <mergeCell ref="I112:J112"/>
    <mergeCell ref="K113:L113"/>
    <mergeCell ref="K112:L112"/>
    <mergeCell ref="G111:H111"/>
    <mergeCell ref="I110:J110"/>
    <mergeCell ref="G19:H19"/>
    <mergeCell ref="K110:L110"/>
    <mergeCell ref="C15:D15"/>
    <mergeCell ref="E15:F15"/>
    <mergeCell ref="G15:H15"/>
    <mergeCell ref="I15:J15"/>
    <mergeCell ref="G113:H113"/>
    <mergeCell ref="I113:J113"/>
    <mergeCell ref="C112:D112"/>
    <mergeCell ref="E112:F112"/>
    <mergeCell ref="G112:H112"/>
    <mergeCell ref="C17:D17"/>
    <mergeCell ref="C14:D14"/>
    <mergeCell ref="E14:F14"/>
    <mergeCell ref="G14:H14"/>
    <mergeCell ref="I14:J14"/>
    <mergeCell ref="K14:L14"/>
    <mergeCell ref="C16:D16"/>
    <mergeCell ref="E16:F16"/>
    <mergeCell ref="G16:H16"/>
    <mergeCell ref="I16:J16"/>
    <mergeCell ref="K16:L16"/>
  </mergeCells>
  <dataValidations count="8">
    <dataValidation type="list" allowBlank="1" showInputMessage="1" showErrorMessage="1" sqref="B32:B37">
      <formula1>CFBU_BorgnUngeFamilie</formula1>
    </dataValidation>
    <dataValidation type="list" allowBlank="1" showInputMessage="1" showErrorMessage="1" sqref="B58:B60">
      <formula1>CFBU_BeboerNetvaerk</formula1>
    </dataValidation>
    <dataValidation type="list" allowBlank="1" showInputMessage="1" showErrorMessage="1" sqref="B69:B72">
      <formula1>CFBU_Sundhed</formula1>
    </dataValidation>
    <dataValidation type="list" allowBlank="1" showInputMessage="1" showErrorMessage="1" sqref="B81:B85">
      <formula1>CFBU_UdsatteGrupper</formula1>
    </dataValidation>
    <dataValidation type="list" allowBlank="1" showInputMessage="1" showErrorMessage="1" sqref="B94:B98">
      <formula1>CFBU_KulturFritid</formula1>
    </dataValidation>
    <dataValidation type="list" allowBlank="1" showInputMessage="1" showErrorMessage="1" sqref="B106:B107">
      <formula1>CFBU_ImageKommunikation</formula1>
    </dataValidation>
    <dataValidation type="list" allowBlank="1" showInputMessage="1" showErrorMessage="1" sqref="B47:B49">
      <formula1>CFBU_Uddannelse</formula1>
    </dataValidation>
    <dataValidation type="list" allowBlank="1" showInputMessage="1" showErrorMessage="1" sqref="B10:B19">
      <formula1>LBF_Projektorganisation</formula1>
    </dataValidation>
  </dataValidations>
  <printOptions/>
  <pageMargins left="0.75" right="0.75" top="1" bottom="1" header="0" footer="0"/>
  <pageSetup horizontalDpi="600" verticalDpi="600" orientation="landscape" paperSize="9" scale="68" r:id="rId1"/>
  <rowBreaks count="1" manualBreakCount="1">
    <brk id="60" max="9" man="1"/>
  </rowBreaks>
</worksheet>
</file>

<file path=xl/worksheets/sheet2.xml><?xml version="1.0" encoding="utf-8"?>
<worksheet xmlns="http://schemas.openxmlformats.org/spreadsheetml/2006/main" xmlns:r="http://schemas.openxmlformats.org/officeDocument/2006/relationships">
  <dimension ref="A1:E100"/>
  <sheetViews>
    <sheetView zoomScalePageLayoutView="0" workbookViewId="0" topLeftCell="B1">
      <pane ySplit="1" topLeftCell="A44" activePane="bottomLeft" state="frozen"/>
      <selection pane="topLeft" activeCell="A1" sqref="A1"/>
      <selection pane="bottomLeft" activeCell="E60" sqref="E60"/>
    </sheetView>
  </sheetViews>
  <sheetFormatPr defaultColWidth="9.140625" defaultRowHeight="12.75"/>
  <cols>
    <col min="1" max="1" width="38.421875" style="41" customWidth="1"/>
    <col min="2" max="2" width="1.1484375" style="41" customWidth="1"/>
    <col min="3" max="3" width="34.7109375" style="41" customWidth="1"/>
    <col min="4" max="4" width="1.28515625" style="41" customWidth="1"/>
    <col min="5" max="5" width="160.00390625" style="41" customWidth="1"/>
    <col min="6" max="16384" width="9.140625" style="41" customWidth="1"/>
  </cols>
  <sheetData>
    <row r="1" spans="1:5" s="2" customFormat="1" ht="12.75" customHeight="1">
      <c r="A1" s="2" t="s">
        <v>13</v>
      </c>
      <c r="C1" s="2" t="s">
        <v>31</v>
      </c>
      <c r="E1" s="2" t="s">
        <v>10</v>
      </c>
    </row>
    <row r="2" ht="12.75" customHeight="1"/>
    <row r="3" ht="12.75" customHeight="1">
      <c r="A3" s="41" t="s">
        <v>14</v>
      </c>
    </row>
    <row r="4" ht="12.75" customHeight="1">
      <c r="C4" s="41" t="s">
        <v>32</v>
      </c>
    </row>
    <row r="5" spans="3:5" ht="12.75" customHeight="1">
      <c r="C5" s="78" t="s">
        <v>11</v>
      </c>
      <c r="E5" s="78" t="s">
        <v>37</v>
      </c>
    </row>
    <row r="6" spans="3:5" ht="12.75" customHeight="1">
      <c r="C6" s="78" t="s">
        <v>38</v>
      </c>
      <c r="E6" s="78" t="s">
        <v>39</v>
      </c>
    </row>
    <row r="7" spans="3:5" ht="12.75" customHeight="1">
      <c r="C7" s="78" t="s">
        <v>40</v>
      </c>
      <c r="E7" s="79" t="s">
        <v>41</v>
      </c>
    </row>
    <row r="8" spans="3:5" ht="12.75" customHeight="1">
      <c r="C8" s="78" t="s">
        <v>42</v>
      </c>
      <c r="E8" s="79" t="s">
        <v>43</v>
      </c>
    </row>
    <row r="9" spans="3:5" ht="12.75" customHeight="1">
      <c r="C9" s="78" t="s">
        <v>44</v>
      </c>
      <c r="E9" s="79" t="s">
        <v>180</v>
      </c>
    </row>
    <row r="10" spans="3:5" ht="12.75" customHeight="1">
      <c r="C10" s="78" t="s">
        <v>45</v>
      </c>
      <c r="E10" s="79" t="s">
        <v>46</v>
      </c>
    </row>
    <row r="11" spans="3:5" ht="12.75" customHeight="1">
      <c r="C11" s="78" t="s">
        <v>47</v>
      </c>
      <c r="E11" s="79" t="s">
        <v>48</v>
      </c>
    </row>
    <row r="12" spans="3:5" ht="12.75" customHeight="1">
      <c r="C12" s="78" t="s">
        <v>49</v>
      </c>
      <c r="E12" s="79" t="s">
        <v>50</v>
      </c>
    </row>
    <row r="13" spans="3:5" ht="12.75" customHeight="1">
      <c r="C13" s="78" t="s">
        <v>51</v>
      </c>
      <c r="E13" s="79" t="s">
        <v>52</v>
      </c>
    </row>
    <row r="14" spans="3:5" ht="12.75" customHeight="1">
      <c r="C14" s="78" t="s">
        <v>53</v>
      </c>
      <c r="E14" s="79" t="s">
        <v>54</v>
      </c>
    </row>
    <row r="15" spans="3:5" ht="12.75" customHeight="1">
      <c r="C15" s="78" t="s">
        <v>55</v>
      </c>
      <c r="E15" s="79" t="s">
        <v>56</v>
      </c>
    </row>
    <row r="16" spans="3:5" ht="12.75" customHeight="1">
      <c r="C16" s="78" t="s">
        <v>57</v>
      </c>
      <c r="E16" s="79"/>
    </row>
    <row r="17" ht="12.75" customHeight="1"/>
    <row r="18" ht="12.75" customHeight="1">
      <c r="A18" s="41" t="s">
        <v>15</v>
      </c>
    </row>
    <row r="19" ht="12.75" customHeight="1">
      <c r="C19" s="41" t="s">
        <v>32</v>
      </c>
    </row>
    <row r="20" spans="3:5" ht="12.75" customHeight="1">
      <c r="C20" s="78" t="s">
        <v>58</v>
      </c>
      <c r="D20" s="80"/>
      <c r="E20" s="79" t="s">
        <v>59</v>
      </c>
    </row>
    <row r="21" spans="3:5" ht="12.75" customHeight="1">
      <c r="C21" s="78" t="s">
        <v>60</v>
      </c>
      <c r="D21" s="80"/>
      <c r="E21" s="79" t="s">
        <v>61</v>
      </c>
    </row>
    <row r="22" spans="3:5" ht="12.75" customHeight="1">
      <c r="C22" s="79" t="s">
        <v>62</v>
      </c>
      <c r="D22" s="80"/>
      <c r="E22" s="78" t="s">
        <v>63</v>
      </c>
    </row>
    <row r="23" spans="3:5" ht="12.75" customHeight="1">
      <c r="C23" s="78" t="s">
        <v>64</v>
      </c>
      <c r="D23" s="80"/>
      <c r="E23" s="78" t="s">
        <v>65</v>
      </c>
    </row>
    <row r="24" spans="3:5" ht="12.75" customHeight="1">
      <c r="C24" s="78" t="s">
        <v>66</v>
      </c>
      <c r="D24" s="80"/>
      <c r="E24" s="79" t="s">
        <v>67</v>
      </c>
    </row>
    <row r="25" spans="3:5" ht="12.75" customHeight="1">
      <c r="C25" s="78" t="s">
        <v>68</v>
      </c>
      <c r="D25" s="80"/>
      <c r="E25" s="79" t="s">
        <v>69</v>
      </c>
    </row>
    <row r="26" spans="3:5" ht="12.75" customHeight="1">
      <c r="C26" s="78" t="s">
        <v>70</v>
      </c>
      <c r="D26" s="80"/>
      <c r="E26" s="78" t="s">
        <v>71</v>
      </c>
    </row>
    <row r="27" spans="3:5" ht="12.75" customHeight="1">
      <c r="C27" s="78" t="s">
        <v>72</v>
      </c>
      <c r="D27" s="80"/>
      <c r="E27" s="79" t="s">
        <v>73</v>
      </c>
    </row>
    <row r="28" spans="3:5" ht="12.75" customHeight="1">
      <c r="C28" s="78" t="s">
        <v>74</v>
      </c>
      <c r="D28" s="80"/>
      <c r="E28" s="79" t="s">
        <v>75</v>
      </c>
    </row>
    <row r="29" spans="3:5" ht="12.75" customHeight="1">
      <c r="C29" s="78" t="s">
        <v>76</v>
      </c>
      <c r="D29" s="80"/>
      <c r="E29" s="79" t="s">
        <v>77</v>
      </c>
    </row>
    <row r="30" spans="3:5" ht="12.75" customHeight="1">
      <c r="C30" s="78" t="s">
        <v>78</v>
      </c>
      <c r="D30" s="80"/>
      <c r="E30" s="79" t="s">
        <v>79</v>
      </c>
    </row>
    <row r="31" spans="3:5" ht="12.75" customHeight="1">
      <c r="C31" s="78" t="s">
        <v>80</v>
      </c>
      <c r="D31" s="80"/>
      <c r="E31" s="79" t="s">
        <v>81</v>
      </c>
    </row>
    <row r="32" spans="3:5" ht="12.75" customHeight="1">
      <c r="C32" s="78" t="s">
        <v>82</v>
      </c>
      <c r="D32" s="80"/>
      <c r="E32" s="79" t="s">
        <v>83</v>
      </c>
    </row>
    <row r="33" spans="3:5" ht="12.75" customHeight="1">
      <c r="C33" s="78" t="s">
        <v>84</v>
      </c>
      <c r="D33" s="80"/>
      <c r="E33" s="79" t="s">
        <v>85</v>
      </c>
    </row>
    <row r="34" spans="3:5" ht="12.75" customHeight="1">
      <c r="C34" s="78" t="s">
        <v>86</v>
      </c>
      <c r="D34" s="80"/>
      <c r="E34" s="79"/>
    </row>
    <row r="35" ht="12.75" customHeight="1"/>
    <row r="36" ht="12.75" customHeight="1">
      <c r="A36" s="41" t="s">
        <v>17</v>
      </c>
    </row>
    <row r="37" ht="12.75" customHeight="1">
      <c r="C37" s="41" t="s">
        <v>32</v>
      </c>
    </row>
    <row r="38" spans="3:5" ht="12.75" customHeight="1">
      <c r="C38" s="78" t="s">
        <v>181</v>
      </c>
      <c r="D38" s="80"/>
      <c r="E38" s="79" t="s">
        <v>87</v>
      </c>
    </row>
    <row r="39" spans="3:5" ht="12.75" customHeight="1">
      <c r="C39" s="78" t="s">
        <v>18</v>
      </c>
      <c r="D39" s="80"/>
      <c r="E39" s="79" t="s">
        <v>88</v>
      </c>
    </row>
    <row r="40" spans="3:5" ht="12.75" customHeight="1">
      <c r="C40" s="78" t="s">
        <v>89</v>
      </c>
      <c r="D40" s="80"/>
      <c r="E40" s="78" t="s">
        <v>90</v>
      </c>
    </row>
    <row r="41" spans="3:5" ht="12.75" customHeight="1">
      <c r="C41" s="78" t="s">
        <v>91</v>
      </c>
      <c r="D41" s="80"/>
      <c r="E41" s="78" t="s">
        <v>92</v>
      </c>
    </row>
    <row r="42" spans="3:5" ht="12.75" customHeight="1">
      <c r="C42" s="78" t="s">
        <v>93</v>
      </c>
      <c r="D42" s="80"/>
      <c r="E42" s="78" t="s">
        <v>94</v>
      </c>
    </row>
    <row r="43" spans="3:5" ht="12.75" customHeight="1">
      <c r="C43" s="78" t="s">
        <v>95</v>
      </c>
      <c r="D43" s="80"/>
      <c r="E43" s="78" t="s">
        <v>96</v>
      </c>
    </row>
    <row r="44" spans="3:5" ht="12.75" customHeight="1">
      <c r="C44" s="78" t="s">
        <v>97</v>
      </c>
      <c r="D44" s="80"/>
      <c r="E44" s="78" t="s">
        <v>98</v>
      </c>
    </row>
    <row r="45" spans="3:5" ht="12.75" customHeight="1">
      <c r="C45" s="78" t="s">
        <v>99</v>
      </c>
      <c r="D45" s="80"/>
      <c r="E45" s="78" t="s">
        <v>100</v>
      </c>
    </row>
    <row r="46" spans="3:5" ht="12.75" customHeight="1">
      <c r="C46" s="78" t="s">
        <v>101</v>
      </c>
      <c r="D46" s="80"/>
      <c r="E46" s="78" t="s">
        <v>102</v>
      </c>
    </row>
    <row r="47" spans="3:5" ht="12.75" customHeight="1">
      <c r="C47" s="78" t="s">
        <v>103</v>
      </c>
      <c r="D47" s="80"/>
      <c r="E47" s="78" t="s">
        <v>104</v>
      </c>
    </row>
    <row r="48" spans="3:5" ht="12.75" customHeight="1">
      <c r="C48" s="78" t="s">
        <v>105</v>
      </c>
      <c r="D48" s="80"/>
      <c r="E48" s="78" t="s">
        <v>106</v>
      </c>
    </row>
    <row r="49" spans="3:5" ht="12.75" customHeight="1">
      <c r="C49" s="78" t="s">
        <v>107</v>
      </c>
      <c r="D49" s="80"/>
      <c r="E49" s="78" t="s">
        <v>108</v>
      </c>
    </row>
    <row r="50" spans="3:5" ht="12.75" customHeight="1">
      <c r="C50" s="78" t="s">
        <v>109</v>
      </c>
      <c r="D50" s="80"/>
      <c r="E50" s="78" t="s">
        <v>110</v>
      </c>
    </row>
    <row r="51" spans="3:5" ht="12.75" customHeight="1">
      <c r="C51" s="78" t="s">
        <v>111</v>
      </c>
      <c r="D51" s="80"/>
      <c r="E51" s="78"/>
    </row>
    <row r="52" ht="12.75" customHeight="1"/>
    <row r="53" ht="12.75" customHeight="1">
      <c r="A53" s="41" t="s">
        <v>19</v>
      </c>
    </row>
    <row r="54" ht="12.75" customHeight="1">
      <c r="C54" s="41" t="s">
        <v>32</v>
      </c>
    </row>
    <row r="55" spans="3:5" ht="12.75" customHeight="1">
      <c r="C55" s="78" t="s">
        <v>112</v>
      </c>
      <c r="D55" s="80"/>
      <c r="E55" s="79" t="s">
        <v>113</v>
      </c>
    </row>
    <row r="56" spans="3:5" ht="12.75" customHeight="1">
      <c r="C56" s="78" t="s">
        <v>20</v>
      </c>
      <c r="D56" s="80"/>
      <c r="E56" s="78" t="s">
        <v>114</v>
      </c>
    </row>
    <row r="57" spans="3:5" ht="12.75" customHeight="1">
      <c r="C57" s="78" t="s">
        <v>115</v>
      </c>
      <c r="D57" s="80"/>
      <c r="E57" s="78" t="s">
        <v>116</v>
      </c>
    </row>
    <row r="58" spans="3:5" ht="12.75" customHeight="1">
      <c r="C58" s="78" t="s">
        <v>21</v>
      </c>
      <c r="D58" s="80"/>
      <c r="E58" s="78" t="s">
        <v>117</v>
      </c>
    </row>
    <row r="59" spans="3:5" ht="12.75" customHeight="1">
      <c r="C59" s="78" t="s">
        <v>118</v>
      </c>
      <c r="D59" s="80"/>
      <c r="E59" s="78" t="s">
        <v>119</v>
      </c>
    </row>
    <row r="60" spans="3:5" ht="12.75" customHeight="1">
      <c r="C60" s="78" t="s">
        <v>120</v>
      </c>
      <c r="D60" s="80"/>
      <c r="E60" s="78" t="s">
        <v>121</v>
      </c>
    </row>
    <row r="61" spans="3:5" ht="12.75" customHeight="1">
      <c r="C61" s="78" t="s">
        <v>122</v>
      </c>
      <c r="D61" s="80"/>
      <c r="E61" s="78" t="s">
        <v>123</v>
      </c>
    </row>
    <row r="62" spans="3:5" ht="12.75" customHeight="1">
      <c r="C62" s="78" t="s">
        <v>124</v>
      </c>
      <c r="D62" s="80"/>
      <c r="E62" s="78" t="s">
        <v>125</v>
      </c>
    </row>
    <row r="63" spans="3:5" ht="12.75" customHeight="1">
      <c r="C63" s="78" t="s">
        <v>126</v>
      </c>
      <c r="D63" s="80"/>
      <c r="E63" s="78" t="s">
        <v>127</v>
      </c>
    </row>
    <row r="64" spans="3:5" ht="12.75" customHeight="1">
      <c r="C64" s="78" t="s">
        <v>128</v>
      </c>
      <c r="D64" s="80"/>
      <c r="E64" s="78" t="s">
        <v>129</v>
      </c>
    </row>
    <row r="65" spans="3:5" ht="12.75" customHeight="1">
      <c r="C65" s="78" t="s">
        <v>130</v>
      </c>
      <c r="D65" s="80"/>
      <c r="E65" s="78" t="s">
        <v>131</v>
      </c>
    </row>
    <row r="66" spans="3:5" ht="12.75" customHeight="1">
      <c r="C66" s="78" t="s">
        <v>182</v>
      </c>
      <c r="D66" s="80"/>
      <c r="E66" s="78" t="s">
        <v>132</v>
      </c>
    </row>
    <row r="67" spans="3:5" ht="12.75" customHeight="1">
      <c r="C67" s="78" t="s">
        <v>133</v>
      </c>
      <c r="D67" s="80"/>
      <c r="E67" s="78"/>
    </row>
    <row r="68" ht="12.75" customHeight="1"/>
    <row r="69" ht="12.75" customHeight="1">
      <c r="A69" s="41" t="s">
        <v>22</v>
      </c>
    </row>
    <row r="70" ht="12.75" customHeight="1">
      <c r="C70" s="41" t="s">
        <v>32</v>
      </c>
    </row>
    <row r="71" spans="3:5" ht="12.75" customHeight="1">
      <c r="C71" s="79" t="s">
        <v>134</v>
      </c>
      <c r="D71" s="80"/>
      <c r="E71" s="78" t="s">
        <v>25</v>
      </c>
    </row>
    <row r="72" spans="3:5" ht="12.75" customHeight="1">
      <c r="C72" s="78" t="s">
        <v>23</v>
      </c>
      <c r="D72" s="80"/>
      <c r="E72" s="79" t="s">
        <v>135</v>
      </c>
    </row>
    <row r="73" spans="3:5" ht="12.75" customHeight="1">
      <c r="C73" s="78" t="s">
        <v>24</v>
      </c>
      <c r="D73" s="80"/>
      <c r="E73" s="79" t="s">
        <v>136</v>
      </c>
    </row>
    <row r="74" spans="3:5" ht="12.75" customHeight="1">
      <c r="C74" s="78" t="s">
        <v>21</v>
      </c>
      <c r="D74" s="80"/>
      <c r="E74" s="79" t="s">
        <v>137</v>
      </c>
    </row>
    <row r="75" spans="3:5" ht="12.75" customHeight="1">
      <c r="C75" s="78" t="s">
        <v>138</v>
      </c>
      <c r="D75" s="80"/>
      <c r="E75" s="79" t="s">
        <v>139</v>
      </c>
    </row>
    <row r="76" spans="3:5" ht="12.75" customHeight="1">
      <c r="C76" s="78" t="s">
        <v>27</v>
      </c>
      <c r="D76" s="80"/>
      <c r="E76" s="79"/>
    </row>
    <row r="77" ht="12.75" customHeight="1"/>
    <row r="78" ht="12.75" customHeight="1">
      <c r="A78" s="41" t="s">
        <v>26</v>
      </c>
    </row>
    <row r="79" ht="12.75" customHeight="1">
      <c r="C79" s="41" t="s">
        <v>32</v>
      </c>
    </row>
    <row r="80" spans="3:5" ht="12.75" customHeight="1">
      <c r="C80" s="78" t="s">
        <v>140</v>
      </c>
      <c r="D80" s="80"/>
      <c r="E80" s="79" t="s">
        <v>141</v>
      </c>
    </row>
    <row r="81" spans="3:5" ht="12.75" customHeight="1">
      <c r="C81" s="78" t="s">
        <v>12</v>
      </c>
      <c r="D81" s="80"/>
      <c r="E81" s="78" t="s">
        <v>142</v>
      </c>
    </row>
    <row r="82" spans="3:5" ht="12.75" customHeight="1">
      <c r="C82" s="78" t="s">
        <v>143</v>
      </c>
      <c r="D82" s="80"/>
      <c r="E82" s="79" t="s">
        <v>144</v>
      </c>
    </row>
    <row r="83" spans="3:5" ht="12.75" customHeight="1">
      <c r="C83" s="78" t="s">
        <v>42</v>
      </c>
      <c r="D83" s="80"/>
      <c r="E83" s="78" t="s">
        <v>43</v>
      </c>
    </row>
    <row r="84" spans="3:5" ht="12.75" customHeight="1">
      <c r="C84" s="78" t="s">
        <v>145</v>
      </c>
      <c r="D84" s="80"/>
      <c r="E84" s="78" t="s">
        <v>146</v>
      </c>
    </row>
    <row r="85" spans="3:5" ht="12.75" customHeight="1">
      <c r="C85" s="78" t="s">
        <v>147</v>
      </c>
      <c r="D85" s="80"/>
      <c r="E85" s="78" t="s">
        <v>148</v>
      </c>
    </row>
    <row r="86" spans="3:5" ht="12.75" customHeight="1">
      <c r="C86" s="78" t="s">
        <v>149</v>
      </c>
      <c r="D86" s="80"/>
      <c r="E86" s="78" t="s">
        <v>150</v>
      </c>
    </row>
    <row r="87" spans="3:5" ht="12.75" customHeight="1">
      <c r="C87" s="78" t="s">
        <v>151</v>
      </c>
      <c r="D87" s="80"/>
      <c r="E87" s="78" t="s">
        <v>152</v>
      </c>
    </row>
    <row r="88" spans="3:5" ht="12.75" customHeight="1">
      <c r="C88" s="78" t="s">
        <v>16</v>
      </c>
      <c r="D88" s="80"/>
      <c r="E88" s="78"/>
    </row>
    <row r="89" ht="12.75" customHeight="1"/>
    <row r="90" ht="12.75" customHeight="1">
      <c r="A90" s="41" t="s">
        <v>28</v>
      </c>
    </row>
    <row r="91" ht="12.75" customHeight="1">
      <c r="C91" s="41" t="s">
        <v>32</v>
      </c>
    </row>
    <row r="92" spans="3:5" ht="12.75" customHeight="1">
      <c r="C92" s="78" t="s">
        <v>153</v>
      </c>
      <c r="D92" s="80"/>
      <c r="E92" s="78" t="s">
        <v>154</v>
      </c>
    </row>
    <row r="93" spans="3:5" ht="12.75" customHeight="1">
      <c r="C93" s="78" t="s">
        <v>155</v>
      </c>
      <c r="D93" s="80"/>
      <c r="E93" s="78" t="s">
        <v>156</v>
      </c>
    </row>
    <row r="94" spans="3:5" ht="12.75" customHeight="1">
      <c r="C94" s="78" t="s">
        <v>157</v>
      </c>
      <c r="D94" s="80"/>
      <c r="E94" s="79" t="s">
        <v>158</v>
      </c>
    </row>
    <row r="95" spans="3:5" ht="25.5">
      <c r="C95" s="78" t="s">
        <v>159</v>
      </c>
      <c r="D95" s="80"/>
      <c r="E95" s="78" t="s">
        <v>160</v>
      </c>
    </row>
    <row r="96" spans="3:5" ht="12.75">
      <c r="C96" s="79" t="s">
        <v>161</v>
      </c>
      <c r="D96" s="80"/>
      <c r="E96" s="79" t="s">
        <v>162</v>
      </c>
    </row>
    <row r="97" spans="3:5" ht="38.25">
      <c r="C97" s="79" t="s">
        <v>163</v>
      </c>
      <c r="D97" s="80"/>
      <c r="E97" s="79" t="s">
        <v>164</v>
      </c>
    </row>
    <row r="98" spans="3:5" ht="51">
      <c r="C98" s="79" t="s">
        <v>165</v>
      </c>
      <c r="D98" s="80"/>
      <c r="E98" s="79" t="s">
        <v>166</v>
      </c>
    </row>
    <row r="99" spans="3:5" ht="25.5">
      <c r="C99" s="78" t="s">
        <v>151</v>
      </c>
      <c r="D99" s="80"/>
      <c r="E99" s="78" t="s">
        <v>167</v>
      </c>
    </row>
    <row r="100" spans="3:5" ht="12.75">
      <c r="C100" s="78" t="s">
        <v>16</v>
      </c>
      <c r="D100" s="80"/>
      <c r="E100" s="7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7"/>
  <sheetViews>
    <sheetView zoomScalePageLayoutView="0" workbookViewId="0" topLeftCell="C1">
      <pane ySplit="1" topLeftCell="A2" activePane="bottomLeft" state="frozen"/>
      <selection pane="topLeft" activeCell="A1" sqref="A1"/>
      <selection pane="bottomLeft" activeCell="A18" sqref="A18"/>
    </sheetView>
  </sheetViews>
  <sheetFormatPr defaultColWidth="9.140625" defaultRowHeight="12.75"/>
  <cols>
    <col min="1" max="1" width="17.00390625" style="0" customWidth="1"/>
    <col min="2" max="2" width="1.7109375" style="0" customWidth="1"/>
    <col min="3" max="3" width="13.57421875" style="0" customWidth="1"/>
    <col min="4" max="4" width="1.1484375" style="0" customWidth="1"/>
    <col min="5" max="5" width="165.7109375" style="0" customWidth="1"/>
  </cols>
  <sheetData>
    <row r="1" spans="1:5" ht="12.75" customHeight="1">
      <c r="A1" s="2" t="s">
        <v>13</v>
      </c>
      <c r="B1" s="2"/>
      <c r="C1" s="2" t="s">
        <v>31</v>
      </c>
      <c r="D1" s="2"/>
      <c r="E1" s="2" t="s">
        <v>10</v>
      </c>
    </row>
    <row r="2" ht="12.75" customHeight="1"/>
    <row r="3" ht="12.75" customHeight="1">
      <c r="A3" t="s">
        <v>3</v>
      </c>
    </row>
    <row r="4" ht="12.75" customHeight="1">
      <c r="C4" t="s">
        <v>32</v>
      </c>
    </row>
    <row r="5" spans="3:5" ht="12.75" customHeight="1">
      <c r="C5" s="42" t="s">
        <v>168</v>
      </c>
      <c r="E5" s="42" t="s">
        <v>168</v>
      </c>
    </row>
    <row r="6" spans="3:5" ht="12.75" customHeight="1">
      <c r="C6" s="42" t="s">
        <v>169</v>
      </c>
      <c r="E6" s="42" t="s">
        <v>169</v>
      </c>
    </row>
    <row r="7" spans="3:5" ht="12.75" customHeight="1">
      <c r="C7" s="42" t="s">
        <v>170</v>
      </c>
      <c r="E7" s="43" t="s">
        <v>170</v>
      </c>
    </row>
    <row r="8" spans="3:5" ht="12.75" customHeight="1">
      <c r="C8" s="42" t="s">
        <v>171</v>
      </c>
      <c r="E8" s="43" t="s">
        <v>171</v>
      </c>
    </row>
    <row r="9" spans="3:5" ht="12.75" customHeight="1">
      <c r="C9" s="42" t="s">
        <v>172</v>
      </c>
      <c r="E9" s="43" t="s">
        <v>172</v>
      </c>
    </row>
    <row r="10" spans="3:5" ht="12.75" customHeight="1">
      <c r="C10" s="43" t="s">
        <v>173</v>
      </c>
      <c r="E10" s="43" t="s">
        <v>173</v>
      </c>
    </row>
    <row r="11" spans="3:5" ht="12.75" customHeight="1">
      <c r="C11" s="43" t="s">
        <v>174</v>
      </c>
      <c r="E11" s="43" t="s">
        <v>174</v>
      </c>
    </row>
    <row r="12" spans="3:5" ht="12.75" customHeight="1">
      <c r="C12" s="43" t="s">
        <v>175</v>
      </c>
      <c r="E12" s="43" t="s">
        <v>175</v>
      </c>
    </row>
    <row r="13" spans="3:5" ht="12.75" customHeight="1">
      <c r="C13" s="43" t="s">
        <v>176</v>
      </c>
      <c r="E13" s="43" t="s">
        <v>176</v>
      </c>
    </row>
    <row r="14" spans="3:5" ht="12.75" customHeight="1">
      <c r="C14" s="43" t="s">
        <v>177</v>
      </c>
      <c r="E14" s="43" t="s">
        <v>177</v>
      </c>
    </row>
    <row r="15" spans="3:5" ht="12.75" customHeight="1">
      <c r="C15" s="43" t="s">
        <v>178</v>
      </c>
      <c r="E15" s="43" t="s">
        <v>178</v>
      </c>
    </row>
    <row r="16" spans="3:5" ht="12.75" customHeight="1">
      <c r="C16" s="43" t="s">
        <v>179</v>
      </c>
      <c r="E16" s="43" t="s">
        <v>179</v>
      </c>
    </row>
    <row r="17" spans="3:5" ht="12.75" customHeight="1">
      <c r="C17" s="43" t="s">
        <v>133</v>
      </c>
      <c r="E17" s="43" t="s">
        <v>133</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46"/>
  <sheetViews>
    <sheetView zoomScalePageLayoutView="0" workbookViewId="0" topLeftCell="A10">
      <selection activeCell="E45" sqref="E45"/>
    </sheetView>
  </sheetViews>
  <sheetFormatPr defaultColWidth="9.140625" defaultRowHeight="12.75"/>
  <cols>
    <col min="1" max="7" width="25.7109375" style="0" customWidth="1"/>
  </cols>
  <sheetData>
    <row r="1" spans="2:6" ht="12.75">
      <c r="B1" s="101">
        <v>2013</v>
      </c>
      <c r="C1" s="101">
        <v>2014</v>
      </c>
      <c r="D1" s="101">
        <v>2015</v>
      </c>
      <c r="E1" s="101">
        <v>2016</v>
      </c>
      <c r="F1" s="101">
        <v>2017</v>
      </c>
    </row>
    <row r="9" ht="12.75">
      <c r="A9" s="2" t="s">
        <v>215</v>
      </c>
    </row>
    <row r="11" ht="12.75">
      <c r="A11" s="2" t="s">
        <v>216</v>
      </c>
    </row>
    <row r="12" spans="1:6" ht="12.75">
      <c r="A12" t="s">
        <v>217</v>
      </c>
      <c r="B12">
        <v>24035</v>
      </c>
      <c r="C12">
        <v>3500</v>
      </c>
      <c r="D12">
        <v>3500</v>
      </c>
      <c r="E12">
        <v>24035</v>
      </c>
      <c r="F12">
        <v>24035</v>
      </c>
    </row>
    <row r="13" spans="1:8" ht="12.75">
      <c r="A13" s="41" t="s">
        <v>194</v>
      </c>
      <c r="B13">
        <v>5000</v>
      </c>
      <c r="C13">
        <v>5000</v>
      </c>
      <c r="D13">
        <v>5000</v>
      </c>
      <c r="E13">
        <v>10000</v>
      </c>
      <c r="F13">
        <v>5000</v>
      </c>
      <c r="H13">
        <f>SUM(B13:G13)</f>
        <v>30000</v>
      </c>
    </row>
    <row r="14" spans="1:6" ht="12.75">
      <c r="A14" s="41" t="s">
        <v>218</v>
      </c>
      <c r="B14">
        <v>6555</v>
      </c>
      <c r="C14">
        <v>3500</v>
      </c>
      <c r="D14">
        <v>3500</v>
      </c>
      <c r="E14">
        <v>13110</v>
      </c>
      <c r="F14">
        <v>6555</v>
      </c>
    </row>
    <row r="15" spans="1:6" ht="12.75">
      <c r="A15" s="41" t="s">
        <v>224</v>
      </c>
      <c r="B15">
        <v>13680</v>
      </c>
      <c r="C15">
        <v>27361</v>
      </c>
      <c r="D15">
        <v>27361</v>
      </c>
      <c r="E15">
        <v>27361</v>
      </c>
      <c r="F15">
        <v>13680</v>
      </c>
    </row>
    <row r="16" spans="1:7" ht="12.75">
      <c r="A16" s="41" t="s">
        <v>1</v>
      </c>
      <c r="B16">
        <f>SUM(B12:B15)</f>
        <v>49270</v>
      </c>
      <c r="C16">
        <f>SUM(C12:C15)</f>
        <v>39361</v>
      </c>
      <c r="D16">
        <f>SUM(D12:D15)</f>
        <v>39361</v>
      </c>
      <c r="E16">
        <f>SUM(E12:E15)</f>
        <v>74506</v>
      </c>
      <c r="F16">
        <f>SUM(F12:F15)</f>
        <v>49270</v>
      </c>
      <c r="G16">
        <f>SUM(B16:F16)</f>
        <v>251768</v>
      </c>
    </row>
    <row r="18" ht="12.75">
      <c r="A18" s="2" t="s">
        <v>200</v>
      </c>
    </row>
    <row r="19" spans="1:6" ht="12.75">
      <c r="A19" t="s">
        <v>217</v>
      </c>
      <c r="B19">
        <v>24035</v>
      </c>
      <c r="C19">
        <v>92640</v>
      </c>
      <c r="D19">
        <v>92640</v>
      </c>
      <c r="E19">
        <v>72105</v>
      </c>
      <c r="F19">
        <v>24035</v>
      </c>
    </row>
    <row r="20" spans="1:6" ht="12.75">
      <c r="A20" t="s">
        <v>218</v>
      </c>
      <c r="B20">
        <v>6555</v>
      </c>
      <c r="C20">
        <v>22720</v>
      </c>
      <c r="D20">
        <v>22720</v>
      </c>
      <c r="E20">
        <v>13110</v>
      </c>
      <c r="F20">
        <v>6555</v>
      </c>
    </row>
    <row r="21" spans="1:8" ht="12.75">
      <c r="A21" t="s">
        <v>194</v>
      </c>
      <c r="B21">
        <v>7500</v>
      </c>
      <c r="C21">
        <v>35000</v>
      </c>
      <c r="D21">
        <v>35000</v>
      </c>
      <c r="E21">
        <v>15000</v>
      </c>
      <c r="F21">
        <v>7500</v>
      </c>
      <c r="H21">
        <f>SUM(B21:G21)</f>
        <v>100000</v>
      </c>
    </row>
    <row r="22" spans="1:6" ht="12.75">
      <c r="A22" t="s">
        <v>228</v>
      </c>
      <c r="B22">
        <v>27361</v>
      </c>
      <c r="C22">
        <v>54722</v>
      </c>
      <c r="D22">
        <v>54722</v>
      </c>
      <c r="E22">
        <v>54722</v>
      </c>
      <c r="F22">
        <v>27361</v>
      </c>
    </row>
    <row r="23" spans="1:6" ht="12.75">
      <c r="A23" t="s">
        <v>219</v>
      </c>
      <c r="B23">
        <v>1750</v>
      </c>
      <c r="C23">
        <v>10500</v>
      </c>
      <c r="D23">
        <v>10500</v>
      </c>
      <c r="E23">
        <v>1750</v>
      </c>
      <c r="F23">
        <v>1750</v>
      </c>
    </row>
    <row r="24" spans="1:7" ht="12.75">
      <c r="A24" t="s">
        <v>1</v>
      </c>
      <c r="B24">
        <f>SUM(B19:B23)</f>
        <v>67201</v>
      </c>
      <c r="C24">
        <f>SUM(C19:C23)</f>
        <v>215582</v>
      </c>
      <c r="D24">
        <f>SUM(D19:D23)</f>
        <v>215582</v>
      </c>
      <c r="E24">
        <f>SUM(E19:E23)</f>
        <v>156687</v>
      </c>
      <c r="F24">
        <f>SUM(F19:F23)</f>
        <v>67201</v>
      </c>
      <c r="G24">
        <f>SUM(B24:F24)</f>
        <v>722253</v>
      </c>
    </row>
    <row r="26" ht="12.75">
      <c r="A26" s="2" t="s">
        <v>220</v>
      </c>
    </row>
    <row r="27" spans="1:6" ht="12.75">
      <c r="A27" t="s">
        <v>221</v>
      </c>
      <c r="B27">
        <v>24150</v>
      </c>
      <c r="C27">
        <v>48300</v>
      </c>
      <c r="D27">
        <v>48300</v>
      </c>
      <c r="E27">
        <v>48300</v>
      </c>
      <c r="F27">
        <v>24150</v>
      </c>
    </row>
    <row r="28" spans="1:6" ht="12.75">
      <c r="A28" t="s">
        <v>225</v>
      </c>
      <c r="B28">
        <v>22703</v>
      </c>
      <c r="C28">
        <v>45405</v>
      </c>
      <c r="D28">
        <v>45405</v>
      </c>
      <c r="E28">
        <v>45405</v>
      </c>
      <c r="F28">
        <v>22703</v>
      </c>
    </row>
    <row r="29" spans="1:8" ht="12.75">
      <c r="A29" t="s">
        <v>194</v>
      </c>
      <c r="B29">
        <v>7500</v>
      </c>
      <c r="C29">
        <v>15000</v>
      </c>
      <c r="D29">
        <v>15000</v>
      </c>
      <c r="E29">
        <v>15000</v>
      </c>
      <c r="F29">
        <v>7500</v>
      </c>
      <c r="H29">
        <f>SUM(B29:G29)</f>
        <v>60000</v>
      </c>
    </row>
    <row r="30" spans="1:7" ht="12.75">
      <c r="A30" t="s">
        <v>1</v>
      </c>
      <c r="B30">
        <f>SUM(B27:B29)</f>
        <v>54353</v>
      </c>
      <c r="C30">
        <f>SUM(C27:C29)</f>
        <v>108705</v>
      </c>
      <c r="D30">
        <f>SUM(D27:D29)</f>
        <v>108705</v>
      </c>
      <c r="E30">
        <f>SUM(E27:E29)</f>
        <v>108705</v>
      </c>
      <c r="F30">
        <f>SUM(F27:F29)</f>
        <v>54353</v>
      </c>
      <c r="G30">
        <f>SUM(B30:F30)</f>
        <v>434821</v>
      </c>
    </row>
    <row r="32" ht="12.75">
      <c r="A32" s="2" t="s">
        <v>222</v>
      </c>
    </row>
    <row r="33" spans="1:6" ht="12.75">
      <c r="A33" t="s">
        <v>221</v>
      </c>
      <c r="B33">
        <v>12600</v>
      </c>
      <c r="C33">
        <v>25200</v>
      </c>
      <c r="D33">
        <v>25200</v>
      </c>
      <c r="E33">
        <v>25200</v>
      </c>
      <c r="F33">
        <v>12600</v>
      </c>
    </row>
    <row r="34" spans="1:6" ht="12.75">
      <c r="A34" t="s">
        <v>227</v>
      </c>
      <c r="B34">
        <v>11351</v>
      </c>
      <c r="C34">
        <v>22702</v>
      </c>
      <c r="D34">
        <v>22702</v>
      </c>
      <c r="E34">
        <v>22702</v>
      </c>
      <c r="F34">
        <v>11351</v>
      </c>
    </row>
    <row r="35" spans="1:6" ht="12.75">
      <c r="A35" t="s">
        <v>229</v>
      </c>
      <c r="B35">
        <v>68403</v>
      </c>
      <c r="C35">
        <v>136805</v>
      </c>
      <c r="D35">
        <v>136805</v>
      </c>
      <c r="E35">
        <v>136805</v>
      </c>
      <c r="F35">
        <v>68403</v>
      </c>
    </row>
    <row r="36" spans="1:8" ht="12.75">
      <c r="A36" t="s">
        <v>194</v>
      </c>
      <c r="B36">
        <v>12500</v>
      </c>
      <c r="C36">
        <v>25000</v>
      </c>
      <c r="D36">
        <v>25000</v>
      </c>
      <c r="E36">
        <v>25000</v>
      </c>
      <c r="F36">
        <v>25000</v>
      </c>
      <c r="H36">
        <f>SUM(B36:G36)</f>
        <v>112500</v>
      </c>
    </row>
    <row r="37" spans="1:7" ht="12.75">
      <c r="A37" t="s">
        <v>1</v>
      </c>
      <c r="B37">
        <f>SUM(B33:B36)</f>
        <v>104854</v>
      </c>
      <c r="C37">
        <f>SUM(C33:C36)</f>
        <v>209707</v>
      </c>
      <c r="D37">
        <f>SUM(D33:D36)</f>
        <v>209707</v>
      </c>
      <c r="E37">
        <f>SUM(E33:E36)</f>
        <v>209707</v>
      </c>
      <c r="F37">
        <f>SUM(F33:F36)</f>
        <v>117354</v>
      </c>
      <c r="G37">
        <f>SUM(B37:F37)</f>
        <v>851329</v>
      </c>
    </row>
    <row r="39" ht="12.75">
      <c r="A39" s="2" t="s">
        <v>223</v>
      </c>
    </row>
    <row r="40" spans="1:6" ht="12.75">
      <c r="A40" t="s">
        <v>226</v>
      </c>
      <c r="B40">
        <v>113514</v>
      </c>
      <c r="C40">
        <v>227027</v>
      </c>
      <c r="D40">
        <v>227027</v>
      </c>
      <c r="E40">
        <v>227027</v>
      </c>
      <c r="F40">
        <v>113514</v>
      </c>
    </row>
    <row r="41" spans="1:8" ht="12.75">
      <c r="A41" t="s">
        <v>194</v>
      </c>
      <c r="B41">
        <v>10000</v>
      </c>
      <c r="C41">
        <v>20000</v>
      </c>
      <c r="D41">
        <v>20000</v>
      </c>
      <c r="E41">
        <v>15000</v>
      </c>
      <c r="F41">
        <v>5000</v>
      </c>
      <c r="H41">
        <f>SUM(B41:G41)</f>
        <v>70000</v>
      </c>
    </row>
    <row r="42" spans="1:7" ht="12.75">
      <c r="A42" t="s">
        <v>1</v>
      </c>
      <c r="B42">
        <f>SUM(B40:B41)</f>
        <v>123514</v>
      </c>
      <c r="C42">
        <f>SUM(C40:C41)</f>
        <v>247027</v>
      </c>
      <c r="D42">
        <f>SUM(D40:D41)</f>
        <v>247027</v>
      </c>
      <c r="E42">
        <f>SUM(E40:E41)</f>
        <v>242027</v>
      </c>
      <c r="F42">
        <f>SUM(F40:F41)</f>
        <v>118514</v>
      </c>
      <c r="G42">
        <f>SUM(B42:F42)</f>
        <v>978109</v>
      </c>
    </row>
    <row r="44" spans="1:7" ht="12.75">
      <c r="A44" t="s">
        <v>1</v>
      </c>
      <c r="E44">
        <f>SUM(E16+E24+E30+E37+E42)</f>
        <v>791632</v>
      </c>
      <c r="G44" s="2">
        <f>SUM(G16:G42)</f>
        <v>3238280</v>
      </c>
    </row>
    <row r="45" ht="12.75">
      <c r="H45">
        <f>SUM(H13:H43)</f>
        <v>372500</v>
      </c>
    </row>
    <row r="46" spans="1:6" ht="12.75">
      <c r="A46" t="s">
        <v>194</v>
      </c>
      <c r="B46">
        <f>SUM(B13+B21+B29+B36+B41)</f>
        <v>42500</v>
      </c>
      <c r="C46">
        <f>SUM(C13+C21+C29+C36+C41)</f>
        <v>100000</v>
      </c>
      <c r="D46">
        <f>SUM(D13+D21+D29+D36+D41)</f>
        <v>100000</v>
      </c>
      <c r="E46">
        <f>SUM(E13+E21+E29+E36+E41)</f>
        <v>80000</v>
      </c>
      <c r="F46">
        <f>SUM(F13+F21+F29+F36+F41)</f>
        <v>50000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BoligSelskabernesHus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UAI-08-05-2013 - Bilag 285.02 Helhedsplan budget</dc:title>
  <dc:subject/>
  <dc:creator>Michael H Jørgensen</dc:creator>
  <cp:keywords/>
  <dc:description/>
  <cp:lastModifiedBy>Maria Ladegaard-Pedersen</cp:lastModifiedBy>
  <cp:lastPrinted>2012-09-14T07:00:21Z</cp:lastPrinted>
  <dcterms:created xsi:type="dcterms:W3CDTF">2007-10-04T08:41:38Z</dcterms:created>
  <dcterms:modified xsi:type="dcterms:W3CDTF">2013-05-02T11:16:59Z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Arbejdsmarked og Integration</vt:lpwstr>
  </property>
  <property fmtid="{D5CDD505-2E9C-101B-9397-08002B2CF9AE}" pid="4" name="MeetingTit">
    <vt:lpwstr>08-05-2013</vt:lpwstr>
  </property>
  <property fmtid="{D5CDD505-2E9C-101B-9397-08002B2CF9AE}" pid="5" name="MeetingDateAndTi">
    <vt:lpwstr>08-05-2013 fra 08:15 - 10:15</vt:lpwstr>
  </property>
  <property fmtid="{D5CDD505-2E9C-101B-9397-08002B2CF9AE}" pid="6" name="AccessLevelNa">
    <vt:lpwstr>Åben</vt:lpwstr>
  </property>
  <property fmtid="{D5CDD505-2E9C-101B-9397-08002B2CF9AE}" pid="7" name="Fusion">
    <vt:lpwstr>1289540</vt:lpwstr>
  </property>
  <property fmtid="{D5CDD505-2E9C-101B-9397-08002B2CF9AE}" pid="8" name="SortOrd">
    <vt:lpwstr>2</vt:lpwstr>
  </property>
  <property fmtid="{D5CDD505-2E9C-101B-9397-08002B2CF9AE}" pid="9" name="MeetingEndDa">
    <vt:lpwstr>2013-05-08T10:15:00Z</vt:lpwstr>
  </property>
  <property fmtid="{D5CDD505-2E9C-101B-9397-08002B2CF9AE}" pid="10" name="AgendaAccessLevelNa">
    <vt:lpwstr>Åben</vt:lpwstr>
  </property>
  <property fmtid="{D5CDD505-2E9C-101B-9397-08002B2CF9AE}" pid="11" name="EnclosureFileNumb">
    <vt:lpwstr>65512/13</vt:lpwstr>
  </property>
  <property fmtid="{D5CDD505-2E9C-101B-9397-08002B2CF9AE}" pid="12" name="ContentType">
    <vt:lpwstr>0x0101003D7BFBD5F481E14985D820F2A1C38BC8</vt:lpwstr>
  </property>
  <property fmtid="{D5CDD505-2E9C-101B-9397-08002B2CF9AE}" pid="13" name="MeetingStartDa">
    <vt:lpwstr>2013-05-08T08:15:00Z</vt:lpwstr>
  </property>
  <property fmtid="{D5CDD505-2E9C-101B-9397-08002B2CF9AE}" pid="14" name="PWDescripti">
    <vt:lpwstr>Budget for 2013-2017</vt:lpwstr>
  </property>
  <property fmtid="{D5CDD505-2E9C-101B-9397-08002B2CF9AE}" pid="15" name="U">
    <vt:lpwstr>1131485</vt:lpwstr>
  </property>
  <property fmtid="{D5CDD505-2E9C-101B-9397-08002B2CF9AE}" pid="16" name="PWFileTy">
    <vt:lpwstr>.XLS</vt:lpwstr>
  </property>
  <property fmtid="{D5CDD505-2E9C-101B-9397-08002B2CF9AE}" pid="17" name="Agenda">
    <vt:lpwstr>1043</vt:lpwstr>
  </property>
  <property fmtid="{D5CDD505-2E9C-101B-9397-08002B2CF9AE}" pid="18" name="AccessLev">
    <vt:lpwstr>1</vt:lpwstr>
  </property>
  <property fmtid="{D5CDD505-2E9C-101B-9397-08002B2CF9AE}" pid="19" name="EnclosureTy">
    <vt:lpwstr>Enclosure</vt:lpwstr>
  </property>
</Properties>
</file>